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crescentrealty/Desktop/"/>
    </mc:Choice>
  </mc:AlternateContent>
  <xr:revisionPtr revIDLastSave="0" documentId="13_ncr:1_{130BC8BE-496A-214B-88AF-0466C382C3EF}" xr6:coauthVersionLast="47" xr6:coauthVersionMax="47" xr10:uidLastSave="{00000000-0000-0000-0000-000000000000}"/>
  <bookViews>
    <workbookView xWindow="2920" yWindow="500" windowWidth="18100" windowHeight="16520" tabRatio="419" xr2:uid="{00000000-000D-0000-FFFF-FFFF00000000}"/>
  </bookViews>
  <sheets>
    <sheet name="Page 1 - Table 1" sheetId="2" r:id="rId1"/>
    <sheet name="Page 2 Rent Roll - Table 1" sheetId="3" r:id="rId2"/>
  </sheets>
  <definedNames>
    <definedName name="_xlnm.Print_Area" localSheetId="0">'Page 1 - Table 1'!$A$1:$R$59</definedName>
    <definedName name="_xlnm.Print_Area" localSheetId="1">'Page 2 Rent Roll - Table 1'!$B$1:$R$58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2" l="1"/>
  <c r="N54" i="3"/>
  <c r="L54" i="3"/>
  <c r="N27" i="2"/>
  <c r="D28" i="2"/>
  <c r="D22" i="2"/>
  <c r="D53" i="2" s="1"/>
  <c r="N26" i="2"/>
  <c r="N31" i="2" s="1"/>
  <c r="N34" i="2" s="1"/>
  <c r="N35" i="2" s="1"/>
  <c r="P31" i="2"/>
  <c r="P34" i="2"/>
  <c r="P35" i="2" s="1"/>
  <c r="D29" i="2"/>
  <c r="P41" i="2"/>
  <c r="P52" i="2" s="1"/>
  <c r="D31" i="2" s="1"/>
  <c r="P42" i="2"/>
  <c r="D52" i="2"/>
  <c r="D54" i="2" l="1"/>
  <c r="J48" i="2" s="1"/>
  <c r="L48" i="2" s="1"/>
  <c r="E48" i="2"/>
  <c r="F48" i="2" s="1"/>
  <c r="P54" i="2"/>
  <c r="P53" i="2"/>
  <c r="J44" i="2"/>
  <c r="D30" i="2"/>
  <c r="E44" i="2"/>
  <c r="J41" i="2"/>
  <c r="E33" i="2"/>
  <c r="E41" i="2"/>
  <c r="D33" i="2"/>
  <c r="J54" i="2" l="1"/>
  <c r="E46" i="2" s="1"/>
  <c r="F46" i="2" s="1"/>
  <c r="F44" i="2"/>
  <c r="J46" i="2"/>
  <c r="L46" i="2" s="1"/>
  <c r="J42" i="2"/>
  <c r="J43" i="2" s="1"/>
  <c r="L44" i="2"/>
  <c r="E42" i="2"/>
  <c r="E43" i="2" s="1"/>
  <c r="J45" i="2" l="1"/>
  <c r="L43" i="2"/>
  <c r="F43" i="2"/>
  <c r="E45" i="2"/>
  <c r="L45" i="2" l="1"/>
  <c r="J47" i="2"/>
  <c r="E34" i="2"/>
  <c r="F45" i="2"/>
  <c r="E47" i="2"/>
  <c r="D34" i="2"/>
  <c r="J49" i="2" l="1"/>
  <c r="L47" i="2"/>
  <c r="E49" i="2"/>
  <c r="F47" i="2"/>
  <c r="L49" i="2" l="1"/>
  <c r="E35" i="2"/>
  <c r="D35" i="2"/>
  <c r="F49" i="2"/>
</calcChain>
</file>

<file path=xl/sharedStrings.xml><?xml version="1.0" encoding="utf-8"?>
<sst xmlns="http://schemas.openxmlformats.org/spreadsheetml/2006/main" count="110" uniqueCount="97">
  <si>
    <t>CRESCENT                                                                                                                                                REALTY</t>
  </si>
  <si>
    <t xml:space="preserve">Property Address: </t>
  </si>
  <si>
    <t>LIST PRICE</t>
  </si>
  <si>
    <t>INVESTMENT SUMMARY</t>
  </si>
  <si>
    <t>INVESTMENT HIGHLIGHT</t>
  </si>
  <si>
    <t>Down Payment:</t>
  </si>
  <si>
    <t>Year Built</t>
  </si>
  <si>
    <t>Zoning</t>
  </si>
  <si>
    <t>SCHEDULED INCOME</t>
  </si>
  <si>
    <t>Current</t>
  </si>
  <si>
    <t>Proforma</t>
  </si>
  <si>
    <t>Units</t>
  </si>
  <si>
    <t>Beds</t>
  </si>
  <si>
    <t>Baths</t>
  </si>
  <si>
    <t>Units S.F</t>
  </si>
  <si>
    <t>Rent Average</t>
  </si>
  <si>
    <t>Monthly Income</t>
  </si>
  <si>
    <t>Rent</t>
  </si>
  <si>
    <t>Appx. Lot Size:</t>
  </si>
  <si>
    <t>SQ. FT</t>
  </si>
  <si>
    <t>Appx. Bldg NRSF:</t>
  </si>
  <si>
    <t>Cost per NRSF:</t>
  </si>
  <si>
    <t>Cost per Unit:</t>
  </si>
  <si>
    <t>Expense/ NRSF:</t>
  </si>
  <si>
    <t>Expense/ Unit:</t>
  </si>
  <si>
    <t>Total Schedule Rent:</t>
  </si>
  <si>
    <t>Pro Forma</t>
  </si>
  <si>
    <t>GRM:</t>
  </si>
  <si>
    <t>Other Income:</t>
  </si>
  <si>
    <t>CAP:</t>
  </si>
  <si>
    <t>Monthly Gross Income:</t>
  </si>
  <si>
    <t>ROI:</t>
  </si>
  <si>
    <t>Annual Gross Income:</t>
  </si>
  <si>
    <t>ANNUAL INCOME</t>
  </si>
  <si>
    <t>ESTIMATED ANNUAL EXPENSE</t>
  </si>
  <si>
    <t>ITEM</t>
  </si>
  <si>
    <t>AMOUNT</t>
  </si>
  <si>
    <t>Scheduled Gross Income:</t>
  </si>
  <si>
    <t>Taxes:</t>
  </si>
  <si>
    <t>Less Vacancy Reserve Rate:</t>
  </si>
  <si>
    <t>*</t>
  </si>
  <si>
    <t>Insurance:</t>
  </si>
  <si>
    <t>Gross Operating Income:</t>
  </si>
  <si>
    <t>Utilities:</t>
  </si>
  <si>
    <t>Less Expenses:</t>
  </si>
  <si>
    <t>Maintenance &amp; Repair's:</t>
  </si>
  <si>
    <t>Net Operating Income:</t>
  </si>
  <si>
    <t>Trash:</t>
  </si>
  <si>
    <t>Less Debt Service:</t>
  </si>
  <si>
    <t>Pest:</t>
  </si>
  <si>
    <t>Pre-Tax Cash Flow:</t>
  </si>
  <si>
    <t>**</t>
  </si>
  <si>
    <t>Gardener/Grounds:</t>
  </si>
  <si>
    <t>Plus Principal Reduction:</t>
  </si>
  <si>
    <t>Misc/Reserves:</t>
  </si>
  <si>
    <t>Total Return Before Taxes:</t>
  </si>
  <si>
    <t>*As a Percent of Scheduled Gross Income                         ** As a Percent of Down Payment</t>
  </si>
  <si>
    <t>FINANCING INFORMATION</t>
  </si>
  <si>
    <t>Price:</t>
  </si>
  <si>
    <t>Terms:</t>
  </si>
  <si>
    <t>Year</t>
  </si>
  <si>
    <t>TOTAL EXPENSES:</t>
  </si>
  <si>
    <t>Interest Rate:</t>
  </si>
  <si>
    <t>Expense / NRSF:</t>
  </si>
  <si>
    <t>Loan Amount:</t>
  </si>
  <si>
    <t xml:space="preserve">Management: </t>
    <phoneticPr fontId="10" type="noConversion"/>
  </si>
  <si>
    <t>Monthly Payment:</t>
  </si>
  <si>
    <t>Expense / Unit:</t>
  </si>
  <si>
    <t>This information has been secured from sources we believe to be reliable, but we make no representation or warranties, expressed or implied as to the accuracy of the information</t>
  </si>
  <si>
    <t>References to square footage or age are approximate. Buyer must independently verify the information and bears all risks for any accurancies. Expenses are estimates.</t>
  </si>
  <si>
    <t>NOTES</t>
  </si>
  <si>
    <t>RENT ROLL</t>
  </si>
  <si>
    <t>Unit #</t>
  </si>
  <si>
    <t>Market Rent</t>
  </si>
  <si>
    <t>SqFt.</t>
  </si>
  <si>
    <t>LAR3</t>
  </si>
  <si>
    <t>1+1</t>
  </si>
  <si>
    <t>14827 Victory Blvd.</t>
  </si>
  <si>
    <t xml:space="preserve">Non Rent Control </t>
  </si>
  <si>
    <t xml:space="preserve">Good unit mix with low maintenance </t>
  </si>
  <si>
    <t>New Construction  Central Valley Location</t>
  </si>
  <si>
    <t xml:space="preserve">Alex Galuz </t>
  </si>
  <si>
    <t xml:space="preserve">Keller Williams </t>
  </si>
  <si>
    <t>Tel: 310-466-0888</t>
  </si>
  <si>
    <t>email: alex@galuzgroup.com</t>
  </si>
  <si>
    <t>www.galuzgroup.com</t>
  </si>
  <si>
    <t>Van Nuys CA 91411</t>
  </si>
  <si>
    <t xml:space="preserve">23975 Park Sorrento, Suite 110 </t>
  </si>
  <si>
    <t>Calabasas, CA. 91302</t>
  </si>
  <si>
    <t>Unit Mix</t>
  </si>
  <si>
    <t xml:space="preserve">Current Rent </t>
  </si>
  <si>
    <t>4+3</t>
  </si>
  <si>
    <t>3+3.5</t>
  </si>
  <si>
    <t>3+2.5</t>
  </si>
  <si>
    <t>4+2.5</t>
  </si>
  <si>
    <t>4+3.5</t>
  </si>
  <si>
    <t xml:space="preserve">Rubs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</si>
</sst>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$#,##0"/>
    <numFmt numFmtId="165" formatCode="\$#,##0.00"/>
    <numFmt numFmtId="166" formatCode="\$#,##0_);[Red]&quot;($&quot;#,##0\)"/>
    <numFmt numFmtId="167" formatCode="\$#,##0.00_);[Red]&quot;($&quot;#,##0.00\)"/>
    <numFmt numFmtId="168" formatCode="[$$-409]#,##0.00;[Red]\-[$$-409]#,##0.00"/>
    <numFmt numFmtId="169" formatCode="#,##0.00%"/>
    <numFmt numFmtId="170" formatCode="&quot; $&quot;#,##0.00\ ;&quot; $(&quot;#,##0.00\);&quot; $-&quot;#\ ;@\ "/>
  </numFmts>
  <fonts count="22">
    <font>
      <sz val="11"/>
      <color indexed="8"/>
      <name val="Helvetica Neue"/>
    </font>
    <font>
      <sz val="12"/>
      <color indexed="8"/>
      <name val="Calibri"/>
      <family val="2"/>
    </font>
    <font>
      <sz val="26"/>
      <color indexed="9"/>
      <name val="Optima"/>
      <family val="2"/>
    </font>
    <font>
      <sz val="12"/>
      <color indexed="8"/>
      <name val="Calibri Bold Italic"/>
      <family val="4"/>
    </font>
    <font>
      <sz val="14"/>
      <color indexed="8"/>
      <name val="Calibri Bold"/>
    </font>
    <font>
      <sz val="26"/>
      <color indexed="9"/>
      <name val="Calibri"/>
      <family val="2"/>
    </font>
    <font>
      <u/>
      <sz val="12"/>
      <color indexed="8"/>
      <name val="Calibri Bold"/>
    </font>
    <font>
      <u/>
      <sz val="12"/>
      <color indexed="8"/>
      <name val="Calibri"/>
      <family val="2"/>
    </font>
    <font>
      <sz val="12"/>
      <color indexed="8"/>
      <name val="Calibri Bold"/>
    </font>
    <font>
      <sz val="10"/>
      <color indexed="8"/>
      <name val="Calibri"/>
      <family val="2"/>
    </font>
    <font>
      <sz val="8"/>
      <name val="Verdana"/>
      <family val="2"/>
    </font>
    <font>
      <sz val="11"/>
      <color indexed="8"/>
      <name val="Helvetica Neue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sz val="9"/>
      <color indexed="8"/>
      <name val="Calibri"/>
      <family val="2"/>
    </font>
    <font>
      <u/>
      <sz val="11"/>
      <color theme="10"/>
      <name val="Helvetica Neue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3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top"/>
    </xf>
    <xf numFmtId="0" fontId="20" fillId="0" borderId="0" applyNumberFormat="0" applyFill="0" applyBorder="0" applyAlignment="0" applyProtection="0">
      <alignment vertical="top"/>
    </xf>
    <xf numFmtId="9" fontId="11" fillId="0" borderId="0" applyFill="0" applyBorder="0" applyProtection="0">
      <alignment vertical="top"/>
    </xf>
  </cellStyleXfs>
  <cellXfs count="162">
    <xf numFmtId="0" fontId="0" fillId="0" borderId="0" xfId="0">
      <alignment vertical="top"/>
    </xf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3" fillId="3" borderId="0" xfId="0" applyFont="1" applyFill="1" applyAlignment="1">
      <alignment vertical="center"/>
    </xf>
    <xf numFmtId="0" fontId="3" fillId="3" borderId="0" xfId="0" applyFont="1" applyFill="1" applyAlignment="1"/>
    <xf numFmtId="0" fontId="1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 vertical="center"/>
    </xf>
    <xf numFmtId="0" fontId="1" fillId="3" borderId="1" xfId="0" applyFont="1" applyFill="1" applyBorder="1" applyAlignment="1"/>
    <xf numFmtId="0" fontId="1" fillId="3" borderId="2" xfId="0" applyFont="1" applyFill="1" applyBorder="1" applyAlignment="1"/>
    <xf numFmtId="0" fontId="7" fillId="3" borderId="3" xfId="0" applyFont="1" applyFill="1" applyBorder="1" applyAlignment="1">
      <alignment vertical="center"/>
    </xf>
    <xf numFmtId="0" fontId="1" fillId="3" borderId="3" xfId="0" applyFont="1" applyFill="1" applyBorder="1" applyAlignment="1"/>
    <xf numFmtId="0" fontId="1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/>
    </xf>
    <xf numFmtId="0" fontId="8" fillId="3" borderId="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10" fontId="1" fillId="3" borderId="3" xfId="0" applyNumberFormat="1" applyFont="1" applyFill="1" applyBorder="1" applyAlignment="1">
      <alignment vertical="center"/>
    </xf>
    <xf numFmtId="10" fontId="1" fillId="2" borderId="0" xfId="0" applyNumberFormat="1" applyFont="1" applyFill="1" applyAlignment="1">
      <alignment vertical="center"/>
    </xf>
    <xf numFmtId="10" fontId="1" fillId="3" borderId="2" xfId="0" applyNumberFormat="1" applyFont="1" applyFill="1" applyBorder="1" applyAlignment="1">
      <alignment vertical="center"/>
    </xf>
    <xf numFmtId="0" fontId="6" fillId="3" borderId="3" xfId="0" applyFont="1" applyFill="1" applyBorder="1" applyAlignment="1"/>
    <xf numFmtId="0" fontId="6" fillId="2" borderId="0" xfId="0" applyFont="1" applyFill="1" applyAlignment="1"/>
    <xf numFmtId="0" fontId="6" fillId="3" borderId="2" xfId="0" applyFont="1" applyFill="1" applyBorder="1" applyAlignment="1"/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right" vertical="center"/>
    </xf>
    <xf numFmtId="0" fontId="14" fillId="2" borderId="0" xfId="0" applyFont="1" applyFill="1" applyAlignment="1"/>
    <xf numFmtId="0" fontId="14" fillId="0" borderId="0" xfId="0" applyFont="1" applyAlignment="1"/>
    <xf numFmtId="0" fontId="14" fillId="3" borderId="0" xfId="0" applyFont="1" applyFill="1" applyAlignment="1"/>
    <xf numFmtId="0" fontId="14" fillId="3" borderId="1" xfId="0" applyFont="1" applyFill="1" applyBorder="1" applyAlignment="1"/>
    <xf numFmtId="0" fontId="14" fillId="3" borderId="2" xfId="0" applyFont="1" applyFill="1" applyBorder="1" applyAlignment="1"/>
    <xf numFmtId="0" fontId="14" fillId="3" borderId="3" xfId="0" applyFont="1" applyFill="1" applyBorder="1" applyAlignment="1">
      <alignment vertical="center"/>
    </xf>
    <xf numFmtId="0" fontId="14" fillId="3" borderId="0" xfId="0" applyFont="1" applyFill="1" applyAlignment="1">
      <alignment horizontal="center"/>
    </xf>
    <xf numFmtId="0" fontId="14" fillId="3" borderId="3" xfId="0" applyFont="1" applyFill="1" applyBorder="1" applyAlignment="1"/>
    <xf numFmtId="0" fontId="14" fillId="3" borderId="4" xfId="0" applyFont="1" applyFill="1" applyBorder="1" applyAlignment="1">
      <alignment horizontal="center" vertical="center"/>
    </xf>
    <xf numFmtId="0" fontId="14" fillId="3" borderId="6" xfId="0" applyFont="1" applyFill="1" applyBorder="1" applyAlignment="1"/>
    <xf numFmtId="0" fontId="17" fillId="3" borderId="4" xfId="0" applyFont="1" applyFill="1" applyBorder="1" applyAlignment="1">
      <alignment horizontal="center" vertical="center"/>
    </xf>
    <xf numFmtId="164" fontId="14" fillId="3" borderId="3" xfId="0" applyNumberFormat="1" applyFont="1" applyFill="1" applyBorder="1" applyAlignment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/>
    <xf numFmtId="0" fontId="18" fillId="3" borderId="3" xfId="0" applyFont="1" applyFill="1" applyBorder="1" applyAlignment="1">
      <alignment vertical="center"/>
    </xf>
    <xf numFmtId="0" fontId="17" fillId="3" borderId="4" xfId="0" applyFont="1" applyFill="1" applyBorder="1" applyAlignment="1">
      <alignment horizontal="right" vertical="center"/>
    </xf>
    <xf numFmtId="164" fontId="14" fillId="3" borderId="4" xfId="0" applyNumberFormat="1" applyFont="1" applyFill="1" applyBorder="1" applyAlignment="1">
      <alignment horizontal="right" vertical="center"/>
    </xf>
    <xf numFmtId="10" fontId="14" fillId="3" borderId="4" xfId="0" applyNumberFormat="1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right" vertical="center"/>
    </xf>
    <xf numFmtId="3" fontId="14" fillId="3" borderId="4" xfId="0" applyNumberFormat="1" applyFont="1" applyFill="1" applyBorder="1" applyAlignment="1">
      <alignment horizontal="right" vertical="center"/>
    </xf>
    <xf numFmtId="2" fontId="14" fillId="3" borderId="4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5" fontId="14" fillId="3" borderId="4" xfId="0" applyNumberFormat="1" applyFont="1" applyFill="1" applyBorder="1" applyAlignment="1">
      <alignment horizontal="right" vertical="center"/>
    </xf>
    <xf numFmtId="0" fontId="14" fillId="3" borderId="4" xfId="0" applyFont="1" applyFill="1" applyBorder="1" applyAlignment="1"/>
    <xf numFmtId="0" fontId="14" fillId="3" borderId="4" xfId="0" applyFont="1" applyFill="1" applyBorder="1" applyAlignment="1">
      <alignment horizontal="center"/>
    </xf>
    <xf numFmtId="166" fontId="14" fillId="3" borderId="4" xfId="0" applyNumberFormat="1" applyFont="1" applyFill="1" applyBorder="1" applyAlignment="1">
      <alignment horizontal="center"/>
    </xf>
    <xf numFmtId="167" fontId="14" fillId="3" borderId="4" xfId="0" applyNumberFormat="1" applyFont="1" applyFill="1" applyBorder="1" applyAlignment="1">
      <alignment horizontal="center"/>
    </xf>
    <xf numFmtId="167" fontId="14" fillId="3" borderId="4" xfId="0" applyNumberFormat="1" applyFont="1" applyFill="1" applyBorder="1" applyAlignment="1">
      <alignment horizontal="right"/>
    </xf>
    <xf numFmtId="166" fontId="14" fillId="3" borderId="4" xfId="0" applyNumberFormat="1" applyFont="1" applyFill="1" applyBorder="1" applyAlignment="1">
      <alignment horizontal="right"/>
    </xf>
    <xf numFmtId="168" fontId="14" fillId="3" borderId="4" xfId="0" applyNumberFormat="1" applyFont="1" applyFill="1" applyBorder="1" applyAlignment="1">
      <alignment horizontal="right" vertical="center"/>
    </xf>
    <xf numFmtId="0" fontId="14" fillId="3" borderId="7" xfId="0" applyFont="1" applyFill="1" applyBorder="1" applyAlignment="1"/>
    <xf numFmtId="0" fontId="14" fillId="3" borderId="7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right"/>
    </xf>
    <xf numFmtId="0" fontId="17" fillId="3" borderId="7" xfId="0" applyFont="1" applyFill="1" applyBorder="1" applyAlignment="1">
      <alignment horizontal="right" vertical="center"/>
    </xf>
    <xf numFmtId="168" fontId="14" fillId="3" borderId="7" xfId="0" applyNumberFormat="1" applyFont="1" applyFill="1" applyBorder="1" applyAlignment="1">
      <alignment horizontal="right" vertical="center"/>
    </xf>
    <xf numFmtId="0" fontId="14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right" vertical="center"/>
    </xf>
    <xf numFmtId="0" fontId="14" fillId="3" borderId="8" xfId="0" applyFont="1" applyFill="1" applyBorder="1" applyAlignment="1">
      <alignment horizontal="center"/>
    </xf>
    <xf numFmtId="165" fontId="14" fillId="3" borderId="8" xfId="0" applyNumberFormat="1" applyFont="1" applyFill="1" applyBorder="1" applyAlignment="1">
      <alignment horizontal="right" vertical="center"/>
    </xf>
    <xf numFmtId="0" fontId="14" fillId="3" borderId="9" xfId="0" applyFont="1" applyFill="1" applyBorder="1" applyAlignment="1"/>
    <xf numFmtId="0" fontId="14" fillId="3" borderId="9" xfId="0" applyFont="1" applyFill="1" applyBorder="1" applyAlignment="1">
      <alignment horizontal="center" vertical="center"/>
    </xf>
    <xf numFmtId="165" fontId="14" fillId="3" borderId="4" xfId="0" applyNumberFormat="1" applyFont="1" applyFill="1" applyBorder="1" applyAlignment="1">
      <alignment horizontal="right"/>
    </xf>
    <xf numFmtId="4" fontId="14" fillId="3" borderId="8" xfId="0" applyNumberFormat="1" applyFont="1" applyFill="1" applyBorder="1" applyAlignment="1"/>
    <xf numFmtId="2" fontId="14" fillId="3" borderId="8" xfId="0" applyNumberFormat="1" applyFont="1" applyFill="1" applyBorder="1" applyAlignment="1"/>
    <xf numFmtId="169" fontId="14" fillId="3" borderId="4" xfId="0" applyNumberFormat="1" applyFont="1" applyFill="1" applyBorder="1" applyAlignment="1"/>
    <xf numFmtId="10" fontId="14" fillId="3" borderId="4" xfId="0" applyNumberFormat="1" applyFont="1" applyFill="1" applyBorder="1" applyAlignment="1"/>
    <xf numFmtId="0" fontId="14" fillId="3" borderId="10" xfId="0" applyFont="1" applyFill="1" applyBorder="1" applyAlignment="1"/>
    <xf numFmtId="10" fontId="14" fillId="3" borderId="4" xfId="0" applyNumberFormat="1" applyFont="1" applyFill="1" applyBorder="1" applyAlignment="1">
      <alignment horizontal="center"/>
    </xf>
    <xf numFmtId="170" fontId="14" fillId="3" borderId="4" xfId="0" applyNumberFormat="1" applyFont="1" applyFill="1" applyBorder="1" applyAlignment="1">
      <alignment horizontal="right"/>
    </xf>
    <xf numFmtId="0" fontId="14" fillId="3" borderId="11" xfId="0" applyFont="1" applyFill="1" applyBorder="1" applyAlignment="1"/>
    <xf numFmtId="0" fontId="14" fillId="3" borderId="12" xfId="0" applyFont="1" applyFill="1" applyBorder="1" applyAlignment="1">
      <alignment horizontal="right" vertical="center"/>
    </xf>
    <xf numFmtId="165" fontId="14" fillId="3" borderId="9" xfId="0" applyNumberFormat="1" applyFont="1" applyFill="1" applyBorder="1" applyAlignment="1">
      <alignment horizontal="right"/>
    </xf>
    <xf numFmtId="0" fontId="14" fillId="3" borderId="10" xfId="0" applyFont="1" applyFill="1" applyBorder="1" applyAlignment="1">
      <alignment horizontal="right" vertical="center"/>
    </xf>
    <xf numFmtId="165" fontId="14" fillId="3" borderId="8" xfId="0" applyNumberFormat="1" applyFont="1" applyFill="1" applyBorder="1" applyAlignment="1">
      <alignment horizontal="right"/>
    </xf>
    <xf numFmtId="0" fontId="14" fillId="3" borderId="13" xfId="0" applyFont="1" applyFill="1" applyBorder="1" applyAlignment="1">
      <alignment horizontal="right" vertical="center"/>
    </xf>
    <xf numFmtId="0" fontId="14" fillId="3" borderId="5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right" vertical="center"/>
    </xf>
    <xf numFmtId="165" fontId="14" fillId="3" borderId="5" xfId="0" applyNumberFormat="1" applyFont="1" applyFill="1" applyBorder="1" applyAlignment="1"/>
    <xf numFmtId="0" fontId="12" fillId="3" borderId="4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center" vertical="center"/>
    </xf>
    <xf numFmtId="166" fontId="14" fillId="3" borderId="4" xfId="0" applyNumberFormat="1" applyFont="1" applyFill="1" applyBorder="1" applyAlignment="1">
      <alignment horizontal="center" vertical="center"/>
    </xf>
    <xf numFmtId="165" fontId="12" fillId="3" borderId="4" xfId="0" applyNumberFormat="1" applyFont="1" applyFill="1" applyBorder="1" applyAlignment="1">
      <alignment horizontal="right"/>
    </xf>
    <xf numFmtId="3" fontId="14" fillId="3" borderId="4" xfId="0" applyNumberFormat="1" applyFont="1" applyFill="1" applyBorder="1" applyAlignment="1">
      <alignment horizontal="center" vertical="center"/>
    </xf>
    <xf numFmtId="3" fontId="12" fillId="3" borderId="4" xfId="0" applyNumberFormat="1" applyFont="1" applyFill="1" applyBorder="1" applyAlignment="1">
      <alignment horizontal="center" vertical="center"/>
    </xf>
    <xf numFmtId="3" fontId="14" fillId="3" borderId="4" xfId="0" applyNumberFormat="1" applyFont="1" applyFill="1" applyBorder="1" applyAlignment="1"/>
    <xf numFmtId="0" fontId="15" fillId="3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6" fillId="3" borderId="12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6" fillId="3" borderId="13" xfId="0" applyFont="1" applyFill="1" applyBorder="1" applyAlignment="1">
      <alignment horizontal="center" vertical="top"/>
    </xf>
    <xf numFmtId="0" fontId="12" fillId="3" borderId="12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20" fillId="3" borderId="10" xfId="1" applyNumberFormat="1" applyFill="1" applyBorder="1" applyAlignment="1">
      <alignment horizontal="center"/>
    </xf>
    <xf numFmtId="0" fontId="20" fillId="3" borderId="13" xfId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164" fontId="17" fillId="3" borderId="4" xfId="0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17" fillId="3" borderId="4" xfId="0" applyFont="1" applyFill="1" applyBorder="1" applyAlignment="1">
      <alignment horizontal="right" vertical="center"/>
    </xf>
    <xf numFmtId="0" fontId="17" fillId="3" borderId="12" xfId="0" applyFont="1" applyFill="1" applyBorder="1" applyAlignment="1">
      <alignment horizontal="right" vertical="center"/>
    </xf>
    <xf numFmtId="10" fontId="14" fillId="3" borderId="4" xfId="0" applyNumberFormat="1" applyFont="1" applyFill="1" applyBorder="1" applyAlignment="1">
      <alignment horizontal="center"/>
    </xf>
    <xf numFmtId="165" fontId="14" fillId="3" borderId="4" xfId="0" applyNumberFormat="1" applyFont="1" applyFill="1" applyBorder="1" applyAlignment="1">
      <alignment horizontal="right"/>
    </xf>
    <xf numFmtId="0" fontId="17" fillId="3" borderId="10" xfId="0" applyFont="1" applyFill="1" applyBorder="1" applyAlignment="1">
      <alignment horizontal="right" vertical="center"/>
    </xf>
    <xf numFmtId="10" fontId="14" fillId="3" borderId="4" xfId="2" applyNumberFormat="1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center"/>
    </xf>
    <xf numFmtId="0" fontId="14" fillId="3" borderId="4" xfId="0" applyFont="1" applyFill="1" applyBorder="1" applyAlignment="1">
      <alignment horizontal="right" vertical="center"/>
    </xf>
    <xf numFmtId="0" fontId="14" fillId="3" borderId="4" xfId="0" applyFont="1" applyFill="1" applyBorder="1" applyAlignment="1">
      <alignment horizontal="center"/>
    </xf>
    <xf numFmtId="0" fontId="17" fillId="3" borderId="9" xfId="0" applyFont="1" applyFill="1" applyBorder="1" applyAlignment="1">
      <alignment horizontal="right" vertical="center"/>
    </xf>
    <xf numFmtId="0" fontId="19" fillId="3" borderId="0" xfId="0" applyFont="1" applyFill="1" applyAlignment="1">
      <alignment horizontal="center" vertical="center"/>
    </xf>
    <xf numFmtId="165" fontId="14" fillId="3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/>
    <xf numFmtId="0" fontId="6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165" fontId="21" fillId="3" borderId="4" xfId="0" applyNumberFormat="1" applyFont="1" applyFill="1" applyBorder="1" applyAlignment="1">
      <alignment horizontal="center" vertical="center"/>
    </xf>
    <xf numFmtId="165" fontId="8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/>
    <xf numFmtId="0" fontId="9" fillId="2" borderId="0" xfId="0" applyFont="1" applyFill="1" applyAlignment="1">
      <alignment horizontal="center" vertic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5959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15</xdr:row>
      <xdr:rowOff>12700</xdr:rowOff>
    </xdr:from>
    <xdr:to>
      <xdr:col>6</xdr:col>
      <xdr:colOff>469900</xdr:colOff>
      <xdr:row>16</xdr:row>
      <xdr:rowOff>38100</xdr:rowOff>
    </xdr:to>
    <xdr:pic>
      <xdr:nvPicPr>
        <xdr:cNvPr id="2269" name="Picture 1">
          <a:extLst>
            <a:ext uri="{FF2B5EF4-FFF2-40B4-BE49-F238E27FC236}">
              <a16:creationId xmlns:a16="http://schemas.microsoft.com/office/drawing/2014/main" id="{3C39EBAC-46A9-3D46-95B0-DB22C1F70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3" r="8080"/>
        <a:stretch>
          <a:fillRect/>
        </a:stretch>
      </xdr:blipFill>
      <xdr:spPr bwMode="auto">
        <a:xfrm>
          <a:off x="355600" y="4622800"/>
          <a:ext cx="34671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412750</xdr:colOff>
      <xdr:row>15</xdr:row>
      <xdr:rowOff>134620</xdr:rowOff>
    </xdr:from>
    <xdr:to>
      <xdr:col>6</xdr:col>
      <xdr:colOff>13079</xdr:colOff>
      <xdr:row>15</xdr:row>
      <xdr:rowOff>635038</xdr:rowOff>
    </xdr:to>
    <xdr:sp macro="" textlink="" fLocksText="0">
      <xdr:nvSpPr>
        <xdr:cNvPr id="2051" name="Rectangle 3">
          <a:extLst>
            <a:ext uri="{FF2B5EF4-FFF2-40B4-BE49-F238E27FC236}">
              <a16:creationId xmlns:a16="http://schemas.microsoft.com/office/drawing/2014/main" id="{EB81614E-A6FF-B241-97A7-CC0F9EB2E12A}"/>
            </a:ext>
          </a:extLst>
        </xdr:cNvPr>
        <xdr:cNvSpPr>
          <a:spLocks noChangeArrowheads="1"/>
        </xdr:cNvSpPr>
      </xdr:nvSpPr>
      <xdr:spPr bwMode="auto">
        <a:xfrm>
          <a:off x="952500" y="4749800"/>
          <a:ext cx="2628900" cy="5080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37800" tIns="37800" rIns="37800" bIns="37800" anchor="ctr" upright="1"/>
        <a:lstStyle/>
        <a:p>
          <a:pPr algn="ctr" rtl="0">
            <a:defRPr sz="1000"/>
          </a:pPr>
          <a:r>
            <a:rPr lang="en-US" sz="2800" b="0" i="0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t>FOR SALE</a:t>
          </a:r>
        </a:p>
      </xdr:txBody>
    </xdr:sp>
    <xdr:clientData/>
  </xdr:twoCellAnchor>
  <xdr:twoCellAnchor editAs="oneCell">
    <xdr:from>
      <xdr:col>8</xdr:col>
      <xdr:colOff>94074</xdr:colOff>
      <xdr:row>4</xdr:row>
      <xdr:rowOff>25401</xdr:rowOff>
    </xdr:from>
    <xdr:to>
      <xdr:col>15</xdr:col>
      <xdr:colOff>846666</xdr:colOff>
      <xdr:row>16</xdr:row>
      <xdr:rowOff>10351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7541C7-319F-284F-B174-D4ADD1775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5185" y="2341975"/>
          <a:ext cx="5491574" cy="3007080"/>
        </a:xfrm>
        <a:prstGeom prst="rect">
          <a:avLst/>
        </a:prstGeom>
      </xdr:spPr>
    </xdr:pic>
    <xdr:clientData/>
  </xdr:twoCellAnchor>
  <xdr:twoCellAnchor editAs="oneCell">
    <xdr:from>
      <xdr:col>1</xdr:col>
      <xdr:colOff>76025</xdr:colOff>
      <xdr:row>1</xdr:row>
      <xdr:rowOff>47624</xdr:rowOff>
    </xdr:from>
    <xdr:to>
      <xdr:col>16</xdr:col>
      <xdr:colOff>47037</xdr:colOff>
      <xdr:row>2</xdr:row>
      <xdr:rowOff>1751541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7228812-134D-EE49-6BFF-0DA45C224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/>
      </xdr:blipFill>
      <xdr:spPr>
        <a:xfrm>
          <a:off x="346488" y="318087"/>
          <a:ext cx="9343142" cy="1809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61914</xdr:colOff>
      <xdr:row>1</xdr:row>
      <xdr:rowOff>41851</xdr:rowOff>
    </xdr:from>
    <xdr:to>
      <xdr:col>16</xdr:col>
      <xdr:colOff>69273</xdr:colOff>
      <xdr:row>3</xdr:row>
      <xdr:rowOff>23089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C2E0A3-FE6F-551A-E802-75BB23C6A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27459" y="342033"/>
          <a:ext cx="9093632" cy="1955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galuzgroup.com/" TargetMode="External"/><Relationship Id="rId1" Type="http://schemas.openxmlformats.org/officeDocument/2006/relationships/hyperlink" Target="tel:(415)%20740%20688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showGridLines="0" tabSelected="1" topLeftCell="A15" zoomScale="108" zoomScaleNormal="150" workbookViewId="0">
      <selection activeCell="G21" sqref="G21"/>
    </sheetView>
  </sheetViews>
  <sheetFormatPr baseColWidth="10" defaultColWidth="10.1640625" defaultRowHeight="19.75" customHeight="1"/>
  <cols>
    <col min="1" max="1" width="3.5" style="38" customWidth="1"/>
    <col min="2" max="2" width="1.5" style="38" customWidth="1"/>
    <col min="3" max="3" width="14.6640625" style="38" customWidth="1"/>
    <col min="4" max="4" width="10.1640625" style="38" customWidth="1"/>
    <col min="5" max="5" width="12.6640625" style="38" customWidth="1"/>
    <col min="6" max="6" width="1.5" style="38" customWidth="1"/>
    <col min="7" max="7" width="6.1640625" style="38" customWidth="1"/>
    <col min="8" max="8" width="1.5" style="38" customWidth="1"/>
    <col min="9" max="9" width="8.6640625" style="38" customWidth="1"/>
    <col min="10" max="11" width="6.6640625" style="38" customWidth="1"/>
    <col min="12" max="12" width="8.6640625" style="38" customWidth="1"/>
    <col min="13" max="14" width="12.5" style="38" customWidth="1"/>
    <col min="15" max="15" width="6.6640625" style="38" customWidth="1"/>
    <col min="16" max="16" width="12.5" style="38" customWidth="1"/>
    <col min="17" max="17" width="1.5" style="38" customWidth="1"/>
    <col min="18" max="18" width="3.5" style="38" customWidth="1"/>
    <col min="19" max="16384" width="10.1640625" style="38"/>
  </cols>
  <sheetData>
    <row r="1" spans="1:18" ht="21.2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8.5" customHeight="1">
      <c r="A2" s="37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7"/>
    </row>
    <row r="3" spans="1:18" ht="144" customHeight="1">
      <c r="A3" s="37"/>
      <c r="B3" s="39"/>
      <c r="C3" s="104" t="s">
        <v>0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39"/>
      <c r="R3" s="37"/>
    </row>
    <row r="4" spans="1:18" ht="8.5" customHeight="1">
      <c r="A4" s="37"/>
      <c r="B4" s="39"/>
      <c r="C4" s="40"/>
      <c r="D4" s="40"/>
      <c r="E4" s="40"/>
      <c r="F4" s="40"/>
      <c r="G4" s="40"/>
      <c r="H4" s="39"/>
      <c r="I4" s="39"/>
      <c r="J4" s="39"/>
      <c r="K4" s="39"/>
      <c r="L4" s="39"/>
      <c r="M4" s="39"/>
      <c r="N4" s="39"/>
      <c r="O4" s="39"/>
      <c r="P4" s="39"/>
      <c r="Q4" s="39"/>
      <c r="R4" s="37"/>
    </row>
    <row r="5" spans="1:18" ht="18" customHeight="1">
      <c r="A5" s="37"/>
      <c r="B5" s="41"/>
      <c r="C5" s="105" t="s">
        <v>81</v>
      </c>
      <c r="D5" s="105"/>
      <c r="E5" s="105"/>
      <c r="F5" s="105"/>
      <c r="G5" s="105"/>
      <c r="H5" s="42"/>
      <c r="I5" s="106"/>
      <c r="J5" s="106"/>
      <c r="K5" s="106"/>
      <c r="L5" s="106"/>
      <c r="M5" s="106"/>
      <c r="N5" s="106"/>
      <c r="O5" s="106"/>
      <c r="P5" s="106"/>
      <c r="Q5" s="39"/>
      <c r="R5" s="37"/>
    </row>
    <row r="6" spans="1:18" ht="18" customHeight="1">
      <c r="A6" s="37"/>
      <c r="B6" s="41"/>
      <c r="C6" s="107" t="s">
        <v>82</v>
      </c>
      <c r="D6" s="107"/>
      <c r="E6" s="107"/>
      <c r="F6" s="107"/>
      <c r="G6" s="107"/>
      <c r="H6" s="42"/>
      <c r="I6" s="106"/>
      <c r="J6" s="106"/>
      <c r="K6" s="106"/>
      <c r="L6" s="106"/>
      <c r="M6" s="106"/>
      <c r="N6" s="106"/>
      <c r="O6" s="106"/>
      <c r="P6" s="106"/>
      <c r="Q6" s="39"/>
      <c r="R6" s="37"/>
    </row>
    <row r="7" spans="1:18" ht="14.25" customHeight="1">
      <c r="A7" s="37"/>
      <c r="B7" s="41"/>
      <c r="C7" s="108" t="s">
        <v>87</v>
      </c>
      <c r="D7" s="109"/>
      <c r="E7" s="109"/>
      <c r="F7" s="109"/>
      <c r="G7" s="109"/>
      <c r="H7" s="44"/>
      <c r="I7" s="106"/>
      <c r="J7" s="106"/>
      <c r="K7" s="106"/>
      <c r="L7" s="106"/>
      <c r="M7" s="106"/>
      <c r="N7" s="106"/>
      <c r="O7" s="106"/>
      <c r="P7" s="106"/>
      <c r="Q7" s="39"/>
      <c r="R7" s="37"/>
    </row>
    <row r="8" spans="1:18" ht="14.25" customHeight="1">
      <c r="A8" s="37"/>
      <c r="B8" s="41"/>
      <c r="C8" s="110" t="s">
        <v>88</v>
      </c>
      <c r="D8" s="111"/>
      <c r="E8" s="111"/>
      <c r="F8" s="111"/>
      <c r="G8" s="111"/>
      <c r="H8" s="44"/>
      <c r="I8" s="106"/>
      <c r="J8" s="106"/>
      <c r="K8" s="106"/>
      <c r="L8" s="106"/>
      <c r="M8" s="106"/>
      <c r="N8" s="106"/>
      <c r="O8" s="106"/>
      <c r="P8" s="106"/>
      <c r="Q8" s="39"/>
      <c r="R8" s="37"/>
    </row>
    <row r="9" spans="1:18" ht="14.25" customHeight="1">
      <c r="A9" s="37"/>
      <c r="B9" s="41"/>
      <c r="C9" s="112" t="s">
        <v>83</v>
      </c>
      <c r="D9" s="111"/>
      <c r="E9" s="111"/>
      <c r="F9" s="111"/>
      <c r="G9" s="111"/>
      <c r="H9" s="44"/>
      <c r="I9" s="106"/>
      <c r="J9" s="106"/>
      <c r="K9" s="106"/>
      <c r="L9" s="106"/>
      <c r="M9" s="106"/>
      <c r="N9" s="106"/>
      <c r="O9" s="106"/>
      <c r="P9" s="106"/>
      <c r="Q9" s="39"/>
      <c r="R9" s="37"/>
    </row>
    <row r="10" spans="1:18" ht="14.25" customHeight="1">
      <c r="A10" s="37"/>
      <c r="B10" s="41"/>
      <c r="C10" s="110" t="s">
        <v>84</v>
      </c>
      <c r="D10" s="111"/>
      <c r="E10" s="111"/>
      <c r="F10" s="111"/>
      <c r="G10" s="111"/>
      <c r="H10" s="44"/>
      <c r="I10" s="106"/>
      <c r="J10" s="106"/>
      <c r="K10" s="106"/>
      <c r="L10" s="106"/>
      <c r="M10" s="106"/>
      <c r="N10" s="106"/>
      <c r="O10" s="106"/>
      <c r="P10" s="106"/>
      <c r="Q10" s="39"/>
      <c r="R10" s="37"/>
    </row>
    <row r="11" spans="1:18" ht="14.25" customHeight="1">
      <c r="A11" s="37"/>
      <c r="B11" s="41"/>
      <c r="C11" s="113" t="s">
        <v>85</v>
      </c>
      <c r="D11" s="114"/>
      <c r="E11" s="114"/>
      <c r="F11" s="114"/>
      <c r="G11" s="114"/>
      <c r="H11" s="44"/>
      <c r="I11" s="106"/>
      <c r="J11" s="106"/>
      <c r="K11" s="106"/>
      <c r="L11" s="106"/>
      <c r="M11" s="106"/>
      <c r="N11" s="106"/>
      <c r="O11" s="106"/>
      <c r="P11" s="106"/>
      <c r="Q11" s="39"/>
      <c r="R11" s="37"/>
    </row>
    <row r="12" spans="1:18" ht="18" customHeight="1">
      <c r="A12" s="37"/>
      <c r="B12" s="41"/>
      <c r="C12" s="115" t="s">
        <v>1</v>
      </c>
      <c r="D12" s="116" t="s">
        <v>77</v>
      </c>
      <c r="E12" s="117"/>
      <c r="F12" s="117"/>
      <c r="G12" s="117"/>
      <c r="H12" s="42"/>
      <c r="I12" s="106"/>
      <c r="J12" s="106"/>
      <c r="K12" s="106"/>
      <c r="L12" s="106"/>
      <c r="M12" s="106"/>
      <c r="N12" s="106"/>
      <c r="O12" s="106"/>
      <c r="P12" s="106"/>
      <c r="Q12" s="39"/>
      <c r="R12" s="37"/>
    </row>
    <row r="13" spans="1:18" ht="18" customHeight="1">
      <c r="A13" s="37"/>
      <c r="B13" s="41"/>
      <c r="C13" s="115"/>
      <c r="D13" s="118" t="s">
        <v>86</v>
      </c>
      <c r="E13" s="119"/>
      <c r="F13" s="119"/>
      <c r="G13" s="119"/>
      <c r="H13" s="42"/>
      <c r="I13" s="106"/>
      <c r="J13" s="106"/>
      <c r="K13" s="106"/>
      <c r="L13" s="106"/>
      <c r="M13" s="106"/>
      <c r="N13" s="106"/>
      <c r="O13" s="106"/>
      <c r="P13" s="106"/>
      <c r="Q13" s="39"/>
      <c r="R13" s="37"/>
    </row>
    <row r="14" spans="1:18" ht="10.75" customHeight="1">
      <c r="A14" s="37"/>
      <c r="B14" s="39"/>
      <c r="C14" s="46"/>
      <c r="D14" s="46"/>
      <c r="E14" s="46"/>
      <c r="F14" s="46"/>
      <c r="G14" s="46"/>
      <c r="H14" s="39"/>
      <c r="I14" s="106"/>
      <c r="J14" s="106"/>
      <c r="K14" s="106"/>
      <c r="L14" s="106"/>
      <c r="M14" s="106"/>
      <c r="N14" s="106"/>
      <c r="O14" s="106"/>
      <c r="P14" s="106"/>
      <c r="Q14" s="39"/>
      <c r="R14" s="37"/>
    </row>
    <row r="15" spans="1:18" ht="30" customHeight="1">
      <c r="A15" s="37"/>
      <c r="B15" s="41"/>
      <c r="C15" s="47" t="s">
        <v>2</v>
      </c>
      <c r="D15" s="120">
        <v>4500000</v>
      </c>
      <c r="E15" s="120"/>
      <c r="F15" s="120"/>
      <c r="G15" s="120"/>
      <c r="H15" s="48"/>
      <c r="I15" s="106"/>
      <c r="J15" s="106"/>
      <c r="K15" s="106"/>
      <c r="L15" s="106"/>
      <c r="M15" s="106"/>
      <c r="N15" s="106"/>
      <c r="O15" s="106"/>
      <c r="P15" s="106"/>
      <c r="Q15" s="39"/>
      <c r="R15" s="37"/>
    </row>
    <row r="16" spans="1:18" ht="58.75" customHeight="1">
      <c r="A16" s="37"/>
      <c r="B16" s="41"/>
      <c r="C16" s="103"/>
      <c r="D16" s="103"/>
      <c r="E16" s="103"/>
      <c r="F16" s="103"/>
      <c r="G16" s="103"/>
      <c r="H16" s="48"/>
      <c r="I16" s="43"/>
      <c r="J16" s="43"/>
      <c r="K16" s="43"/>
      <c r="L16" s="43"/>
      <c r="M16" s="43"/>
      <c r="N16" s="43"/>
      <c r="O16" s="43"/>
      <c r="P16" s="43"/>
      <c r="Q16" s="39"/>
      <c r="R16" s="37"/>
    </row>
    <row r="17" spans="1:18" ht="8.5" customHeight="1">
      <c r="A17" s="37"/>
      <c r="B17" s="39"/>
      <c r="C17" s="50"/>
      <c r="D17" s="50"/>
      <c r="E17" s="50"/>
      <c r="F17" s="50"/>
      <c r="G17" s="50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7"/>
    </row>
    <row r="18" spans="1:18" ht="10.75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</row>
    <row r="19" spans="1:18" ht="8.5" customHeight="1">
      <c r="A19" s="37"/>
      <c r="B19" s="39"/>
      <c r="C19" s="40"/>
      <c r="D19" s="40"/>
      <c r="E19" s="40"/>
      <c r="F19" s="39"/>
      <c r="G19" s="37"/>
      <c r="H19" s="39"/>
      <c r="I19" s="40"/>
      <c r="J19" s="40"/>
      <c r="K19" s="40"/>
      <c r="L19" s="40"/>
      <c r="M19" s="40"/>
      <c r="N19" s="40"/>
      <c r="O19" s="40"/>
      <c r="P19" s="40"/>
      <c r="Q19" s="39"/>
      <c r="R19" s="37"/>
    </row>
    <row r="20" spans="1:18" ht="18" customHeight="1">
      <c r="A20" s="37"/>
      <c r="B20" s="41"/>
      <c r="C20" s="121" t="s">
        <v>3</v>
      </c>
      <c r="D20" s="121"/>
      <c r="E20" s="121"/>
      <c r="F20" s="51"/>
      <c r="G20" s="37"/>
      <c r="H20" s="41"/>
      <c r="I20" s="121" t="s">
        <v>4</v>
      </c>
      <c r="J20" s="121"/>
      <c r="K20" s="121"/>
      <c r="L20" s="121"/>
      <c r="M20" s="121"/>
      <c r="N20" s="121"/>
      <c r="O20" s="121"/>
      <c r="P20" s="121"/>
      <c r="Q20" s="44"/>
      <c r="R20" s="37"/>
    </row>
    <row r="21" spans="1:18" ht="18" customHeight="1">
      <c r="A21" s="37"/>
      <c r="B21" s="41"/>
      <c r="C21" s="121"/>
      <c r="D21" s="121"/>
      <c r="E21" s="121"/>
      <c r="F21" s="51"/>
      <c r="G21" s="37"/>
      <c r="H21" s="41"/>
      <c r="I21" s="108" t="s">
        <v>79</v>
      </c>
      <c r="J21" s="109"/>
      <c r="K21" s="109"/>
      <c r="L21" s="109"/>
      <c r="M21" s="109"/>
      <c r="N21" s="109"/>
      <c r="O21" s="109"/>
      <c r="P21" s="109"/>
      <c r="Q21" s="44"/>
      <c r="R21" s="37"/>
    </row>
    <row r="22" spans="1:18" ht="18" customHeight="1">
      <c r="A22" s="37"/>
      <c r="B22" s="41"/>
      <c r="C22" s="52" t="s">
        <v>5</v>
      </c>
      <c r="D22" s="53">
        <f>D15*E22</f>
        <v>1800000</v>
      </c>
      <c r="E22" s="54">
        <v>0.4</v>
      </c>
      <c r="F22" s="55"/>
      <c r="G22" s="37"/>
      <c r="H22" s="41"/>
      <c r="I22" s="110" t="s">
        <v>80</v>
      </c>
      <c r="J22" s="111"/>
      <c r="K22" s="111"/>
      <c r="L22" s="111"/>
      <c r="M22" s="111"/>
      <c r="N22" s="111"/>
      <c r="O22" s="111"/>
      <c r="P22" s="111"/>
      <c r="Q22" s="44"/>
      <c r="R22" s="37"/>
    </row>
    <row r="23" spans="1:18" ht="18" customHeight="1">
      <c r="A23" s="37"/>
      <c r="B23" s="41"/>
      <c r="C23" s="52" t="s">
        <v>6</v>
      </c>
      <c r="D23" s="56">
        <v>2020</v>
      </c>
      <c r="E23" s="45"/>
      <c r="F23" s="55"/>
      <c r="G23" s="37"/>
      <c r="H23" s="41"/>
      <c r="I23" s="123" t="s">
        <v>78</v>
      </c>
      <c r="J23" s="114"/>
      <c r="K23" s="114"/>
      <c r="L23" s="114"/>
      <c r="M23" s="114"/>
      <c r="N23" s="114"/>
      <c r="O23" s="114"/>
      <c r="P23" s="114"/>
      <c r="Q23" s="44"/>
      <c r="R23" s="37"/>
    </row>
    <row r="24" spans="1:18" ht="18" customHeight="1">
      <c r="A24" s="37"/>
      <c r="B24" s="41"/>
      <c r="C24" s="52" t="s">
        <v>7</v>
      </c>
      <c r="D24" s="96" t="s">
        <v>75</v>
      </c>
      <c r="E24" s="45"/>
      <c r="F24" s="55"/>
      <c r="G24" s="37"/>
      <c r="H24" s="41"/>
      <c r="I24" s="121" t="s">
        <v>8</v>
      </c>
      <c r="J24" s="121"/>
      <c r="K24" s="121"/>
      <c r="L24" s="121"/>
      <c r="M24" s="115" t="s">
        <v>9</v>
      </c>
      <c r="N24" s="115"/>
      <c r="O24" s="115" t="s">
        <v>10</v>
      </c>
      <c r="P24" s="115"/>
      <c r="Q24" s="44"/>
      <c r="R24" s="37"/>
    </row>
    <row r="25" spans="1:18" ht="18" customHeight="1">
      <c r="A25" s="37"/>
      <c r="B25" s="41"/>
      <c r="C25" s="52" t="s">
        <v>11</v>
      </c>
      <c r="D25" s="56">
        <v>9</v>
      </c>
      <c r="E25" s="49"/>
      <c r="F25" s="55"/>
      <c r="G25" s="37"/>
      <c r="H25" s="41"/>
      <c r="I25" s="45" t="s">
        <v>11</v>
      </c>
      <c r="J25" s="45" t="s">
        <v>12</v>
      </c>
      <c r="K25" s="45" t="s">
        <v>13</v>
      </c>
      <c r="L25" s="45" t="s">
        <v>14</v>
      </c>
      <c r="M25" s="45" t="s">
        <v>15</v>
      </c>
      <c r="N25" s="45" t="s">
        <v>16</v>
      </c>
      <c r="O25" s="45" t="s">
        <v>17</v>
      </c>
      <c r="P25" s="45" t="s">
        <v>16</v>
      </c>
      <c r="Q25" s="44"/>
      <c r="R25" s="37"/>
    </row>
    <row r="26" spans="1:18" ht="18" customHeight="1">
      <c r="A26" s="37"/>
      <c r="B26" s="41"/>
      <c r="C26" s="52" t="s">
        <v>18</v>
      </c>
      <c r="D26" s="57">
        <v>6534</v>
      </c>
      <c r="E26" s="97" t="s">
        <v>19</v>
      </c>
      <c r="F26" s="55"/>
      <c r="G26" s="37"/>
      <c r="H26" s="41"/>
      <c r="I26" s="45">
        <v>1</v>
      </c>
      <c r="J26" s="97">
        <v>1</v>
      </c>
      <c r="K26" s="58">
        <v>1</v>
      </c>
      <c r="L26" s="97">
        <v>588</v>
      </c>
      <c r="M26" s="59">
        <v>2250</v>
      </c>
      <c r="N26" s="60">
        <f>M26*I26</f>
        <v>2250</v>
      </c>
      <c r="O26" s="59">
        <v>2300</v>
      </c>
      <c r="P26" s="60">
        <v>2300</v>
      </c>
      <c r="Q26" s="44"/>
      <c r="R26" s="37"/>
    </row>
    <row r="27" spans="1:18" ht="18" customHeight="1">
      <c r="A27" s="37"/>
      <c r="B27" s="41"/>
      <c r="C27" s="52" t="s">
        <v>20</v>
      </c>
      <c r="D27" s="57">
        <v>14279</v>
      </c>
      <c r="E27" s="45" t="s">
        <v>19</v>
      </c>
      <c r="F27" s="55"/>
      <c r="G27" s="37"/>
      <c r="H27" s="41"/>
      <c r="I27" s="45">
        <v>3</v>
      </c>
      <c r="J27" s="45">
        <v>3</v>
      </c>
      <c r="K27" s="58">
        <v>3.5</v>
      </c>
      <c r="L27" s="100">
        <v>1350</v>
      </c>
      <c r="M27" s="59">
        <v>3400</v>
      </c>
      <c r="N27" s="60">
        <f>M27*I27</f>
        <v>10200</v>
      </c>
      <c r="O27" s="59">
        <v>3600</v>
      </c>
      <c r="P27" s="60">
        <v>10800</v>
      </c>
      <c r="Q27" s="44"/>
      <c r="R27" s="37"/>
    </row>
    <row r="28" spans="1:18" ht="18" customHeight="1">
      <c r="A28" s="37"/>
      <c r="B28" s="41"/>
      <c r="C28" s="52" t="s">
        <v>21</v>
      </c>
      <c r="D28" s="60">
        <f>D15/D27</f>
        <v>315.14811961621962</v>
      </c>
      <c r="E28" s="45"/>
      <c r="F28" s="55"/>
      <c r="G28" s="37"/>
      <c r="H28" s="41"/>
      <c r="I28" s="62">
        <v>2</v>
      </c>
      <c r="J28" s="97">
        <v>3</v>
      </c>
      <c r="K28" s="58">
        <v>2</v>
      </c>
      <c r="L28" s="101">
        <v>1350</v>
      </c>
      <c r="M28" s="98">
        <v>3500</v>
      </c>
      <c r="N28" s="60">
        <f>M28*I28</f>
        <v>7000</v>
      </c>
      <c r="O28" s="63">
        <v>3600</v>
      </c>
      <c r="P28" s="60">
        <v>7200</v>
      </c>
      <c r="Q28" s="44"/>
      <c r="R28" s="37"/>
    </row>
    <row r="29" spans="1:18" ht="18" customHeight="1">
      <c r="A29" s="37"/>
      <c r="B29" s="41"/>
      <c r="C29" s="52" t="s">
        <v>22</v>
      </c>
      <c r="D29" s="53">
        <f>D15/D25</f>
        <v>500000</v>
      </c>
      <c r="E29" s="45"/>
      <c r="F29" s="55"/>
      <c r="G29" s="37"/>
      <c r="H29" s="41"/>
      <c r="I29" s="62">
        <v>3</v>
      </c>
      <c r="J29" s="62">
        <v>4</v>
      </c>
      <c r="K29" s="58">
        <v>3</v>
      </c>
      <c r="L29" s="102">
        <v>1650</v>
      </c>
      <c r="M29" s="64">
        <v>3600</v>
      </c>
      <c r="N29" s="65">
        <v>10800</v>
      </c>
      <c r="O29" s="63">
        <v>3950</v>
      </c>
      <c r="P29" s="66">
        <v>11850</v>
      </c>
      <c r="Q29" s="44"/>
      <c r="R29" s="37"/>
    </row>
    <row r="30" spans="1:18" ht="18" customHeight="1">
      <c r="A30" s="37"/>
      <c r="B30" s="41"/>
      <c r="C30" s="52" t="s">
        <v>23</v>
      </c>
      <c r="D30" s="67">
        <f>P52/D27</f>
        <v>7.3106488549618325</v>
      </c>
      <c r="E30" s="45"/>
      <c r="F30" s="55"/>
      <c r="G30" s="37"/>
      <c r="H30" s="41"/>
      <c r="I30" s="68"/>
      <c r="J30" s="68"/>
      <c r="K30" s="68"/>
      <c r="L30" s="68"/>
      <c r="M30" s="69"/>
      <c r="N30" s="70"/>
      <c r="O30" s="69"/>
      <c r="P30" s="70"/>
      <c r="Q30" s="44"/>
      <c r="R30" s="37"/>
    </row>
    <row r="31" spans="1:18" ht="18" customHeight="1">
      <c r="A31" s="37"/>
      <c r="B31" s="41"/>
      <c r="C31" s="71" t="s">
        <v>24</v>
      </c>
      <c r="D31" s="72">
        <f>P52/D25</f>
        <v>11598.750555555556</v>
      </c>
      <c r="E31" s="73"/>
      <c r="F31" s="55"/>
      <c r="G31" s="37"/>
      <c r="H31" s="41"/>
      <c r="I31" s="124" t="s">
        <v>25</v>
      </c>
      <c r="J31" s="124"/>
      <c r="K31" s="124"/>
      <c r="L31" s="124"/>
      <c r="M31" s="75"/>
      <c r="N31" s="76">
        <f>SUM(N26:N30)</f>
        <v>30250</v>
      </c>
      <c r="O31" s="75"/>
      <c r="P31" s="76">
        <f>SUM(P26:P30)</f>
        <v>32150</v>
      </c>
      <c r="Q31" s="44"/>
      <c r="R31" s="37"/>
    </row>
    <row r="32" spans="1:18" ht="18" customHeight="1">
      <c r="A32" s="37"/>
      <c r="B32" s="41"/>
      <c r="C32" s="77"/>
      <c r="D32" s="78" t="s">
        <v>9</v>
      </c>
      <c r="E32" s="78" t="s">
        <v>26</v>
      </c>
      <c r="F32" s="44"/>
      <c r="G32" s="37"/>
      <c r="H32" s="41"/>
      <c r="I32" s="125" t="s">
        <v>96</v>
      </c>
      <c r="J32" s="126"/>
      <c r="K32" s="126"/>
      <c r="L32" s="126"/>
      <c r="M32" s="62"/>
      <c r="N32" s="79">
        <v>850</v>
      </c>
      <c r="O32" s="62"/>
      <c r="P32" s="60">
        <v>850</v>
      </c>
      <c r="Q32" s="44"/>
      <c r="R32" s="37"/>
    </row>
    <row r="33" spans="1:18" ht="18" customHeight="1">
      <c r="A33" s="37"/>
      <c r="B33" s="41"/>
      <c r="C33" s="74" t="s">
        <v>27</v>
      </c>
      <c r="D33" s="80">
        <f>D15/N35</f>
        <v>12.057877813504824</v>
      </c>
      <c r="E33" s="81">
        <f>D15/P35</f>
        <v>11.363636363636363</v>
      </c>
      <c r="F33" s="44"/>
      <c r="G33" s="37"/>
      <c r="H33" s="41"/>
      <c r="I33" s="126" t="s">
        <v>28</v>
      </c>
      <c r="J33" s="126"/>
      <c r="K33" s="126"/>
      <c r="L33" s="126"/>
      <c r="M33" s="62"/>
      <c r="N33" s="79"/>
      <c r="O33" s="62"/>
      <c r="P33" s="60"/>
      <c r="Q33" s="44"/>
      <c r="R33" s="37"/>
    </row>
    <row r="34" spans="1:18" ht="18" customHeight="1">
      <c r="A34" s="37"/>
      <c r="B34" s="41"/>
      <c r="C34" s="52" t="s">
        <v>29</v>
      </c>
      <c r="D34" s="82">
        <f>E45/D15</f>
        <v>5.7247832222222218E-2</v>
      </c>
      <c r="E34" s="83">
        <f>J45/D15</f>
        <v>6.216249888888889E-2</v>
      </c>
      <c r="F34" s="44"/>
      <c r="G34" s="37"/>
      <c r="H34" s="41"/>
      <c r="I34" s="126" t="s">
        <v>30</v>
      </c>
      <c r="J34" s="126"/>
      <c r="K34" s="126"/>
      <c r="L34" s="126"/>
      <c r="M34" s="62"/>
      <c r="N34" s="79">
        <f>N31+N32+N33</f>
        <v>31100</v>
      </c>
      <c r="O34" s="62"/>
      <c r="P34" s="60">
        <f>P31+P32+P33</f>
        <v>33000</v>
      </c>
      <c r="Q34" s="44"/>
      <c r="R34" s="37"/>
    </row>
    <row r="35" spans="1:18" ht="18" customHeight="1">
      <c r="A35" s="37"/>
      <c r="B35" s="41"/>
      <c r="C35" s="52" t="s">
        <v>31</v>
      </c>
      <c r="D35" s="82">
        <f>E49/D22</f>
        <v>5.7900824321537363E-2</v>
      </c>
      <c r="E35" s="83">
        <f>J49/D22</f>
        <v>7.0187490988204038E-2</v>
      </c>
      <c r="F35" s="44"/>
      <c r="G35" s="37"/>
      <c r="H35" s="41"/>
      <c r="I35" s="126" t="s">
        <v>32</v>
      </c>
      <c r="J35" s="126"/>
      <c r="K35" s="126"/>
      <c r="L35" s="126"/>
      <c r="M35" s="62"/>
      <c r="N35" s="79">
        <f>N34*12</f>
        <v>373200</v>
      </c>
      <c r="O35" s="62"/>
      <c r="P35" s="60">
        <f>P34*12</f>
        <v>396000</v>
      </c>
      <c r="Q35" s="44"/>
      <c r="R35" s="37"/>
    </row>
    <row r="36" spans="1:18" ht="8.5" customHeight="1">
      <c r="A36" s="37"/>
      <c r="B36" s="39"/>
      <c r="C36" s="50"/>
      <c r="D36" s="50"/>
      <c r="E36" s="50"/>
      <c r="F36" s="39"/>
      <c r="G36" s="37"/>
      <c r="H36" s="39"/>
      <c r="I36" s="50"/>
      <c r="J36" s="50"/>
      <c r="K36" s="50"/>
      <c r="L36" s="50"/>
      <c r="M36" s="50"/>
      <c r="N36" s="50"/>
      <c r="O36" s="50"/>
      <c r="P36" s="50"/>
      <c r="Q36" s="39"/>
      <c r="R36" s="37"/>
    </row>
    <row r="37" spans="1:18" ht="10.75" customHeight="1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</row>
    <row r="38" spans="1:18" ht="8.5" customHeight="1">
      <c r="A38" s="37"/>
      <c r="B38" s="39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39"/>
      <c r="N38" s="40"/>
      <c r="O38" s="40"/>
      <c r="P38" s="40"/>
      <c r="Q38" s="39"/>
      <c r="R38" s="37"/>
    </row>
    <row r="39" spans="1:18" ht="18" customHeight="1">
      <c r="A39" s="37"/>
      <c r="B39" s="41"/>
      <c r="C39" s="121" t="s">
        <v>33</v>
      </c>
      <c r="D39" s="121"/>
      <c r="E39" s="121"/>
      <c r="F39" s="121"/>
      <c r="G39" s="121"/>
      <c r="H39" s="121"/>
      <c r="I39" s="121"/>
      <c r="J39" s="121"/>
      <c r="K39" s="121"/>
      <c r="L39" s="121"/>
      <c r="M39" s="84"/>
      <c r="N39" s="122" t="s">
        <v>34</v>
      </c>
      <c r="O39" s="122"/>
      <c r="P39" s="122"/>
      <c r="Q39" s="44"/>
      <c r="R39" s="37"/>
    </row>
    <row r="40" spans="1:18" ht="18" customHeight="1">
      <c r="A40" s="37"/>
      <c r="B40" s="41"/>
      <c r="C40" s="115"/>
      <c r="D40" s="115"/>
      <c r="E40" s="115" t="s">
        <v>9</v>
      </c>
      <c r="F40" s="115"/>
      <c r="G40" s="115"/>
      <c r="H40" s="115"/>
      <c r="I40" s="45"/>
      <c r="J40" s="115" t="s">
        <v>26</v>
      </c>
      <c r="K40" s="115"/>
      <c r="L40" s="115"/>
      <c r="M40" s="84"/>
      <c r="N40" s="115" t="s">
        <v>35</v>
      </c>
      <c r="O40" s="115"/>
      <c r="P40" s="45" t="s">
        <v>36</v>
      </c>
      <c r="Q40" s="44"/>
      <c r="R40" s="37"/>
    </row>
    <row r="41" spans="1:18" ht="18" customHeight="1">
      <c r="A41" s="37"/>
      <c r="B41" s="41"/>
      <c r="C41" s="127" t="s">
        <v>37</v>
      </c>
      <c r="D41" s="127"/>
      <c r="E41" s="60">
        <f>N35</f>
        <v>373200</v>
      </c>
      <c r="F41" s="128"/>
      <c r="G41" s="128"/>
      <c r="H41" s="128"/>
      <c r="I41" s="45"/>
      <c r="J41" s="129">
        <f>P35</f>
        <v>396000</v>
      </c>
      <c r="K41" s="129"/>
      <c r="L41" s="83"/>
      <c r="M41" s="84"/>
      <c r="N41" s="126" t="s">
        <v>38</v>
      </c>
      <c r="O41" s="126"/>
      <c r="P41" s="79">
        <f>D15*0.01245849</f>
        <v>56063.204999999994</v>
      </c>
      <c r="Q41" s="44"/>
      <c r="R41" s="37"/>
    </row>
    <row r="42" spans="1:18" ht="18" customHeight="1">
      <c r="A42" s="37"/>
      <c r="B42" s="41"/>
      <c r="C42" s="130" t="s">
        <v>39</v>
      </c>
      <c r="D42" s="130"/>
      <c r="E42" s="60">
        <f>E41*F42</f>
        <v>11196</v>
      </c>
      <c r="F42" s="131">
        <v>0.03</v>
      </c>
      <c r="G42" s="131"/>
      <c r="H42" s="131"/>
      <c r="I42" s="45" t="s">
        <v>40</v>
      </c>
      <c r="J42" s="129">
        <f>J41*L42</f>
        <v>11880</v>
      </c>
      <c r="K42" s="129"/>
      <c r="L42" s="54">
        <v>0.03</v>
      </c>
      <c r="M42" s="84"/>
      <c r="N42" s="126" t="s">
        <v>41</v>
      </c>
      <c r="O42" s="126"/>
      <c r="P42" s="79">
        <f>0.45*D27</f>
        <v>6425.55</v>
      </c>
      <c r="Q42" s="44"/>
      <c r="R42" s="37"/>
    </row>
    <row r="43" spans="1:18" ht="18" customHeight="1">
      <c r="A43" s="37"/>
      <c r="B43" s="41"/>
      <c r="C43" s="130" t="s">
        <v>42</v>
      </c>
      <c r="D43" s="130"/>
      <c r="E43" s="60">
        <f>E41-E42</f>
        <v>362004</v>
      </c>
      <c r="F43" s="128">
        <f>E43/E41</f>
        <v>0.97</v>
      </c>
      <c r="G43" s="128"/>
      <c r="H43" s="128"/>
      <c r="I43" s="45"/>
      <c r="J43" s="129">
        <f>J41-J42</f>
        <v>384120</v>
      </c>
      <c r="K43" s="129"/>
      <c r="L43" s="85">
        <f>J43/J41</f>
        <v>0.97</v>
      </c>
      <c r="M43" s="84"/>
      <c r="N43" s="126" t="s">
        <v>43</v>
      </c>
      <c r="O43" s="126"/>
      <c r="P43" s="79">
        <v>10000</v>
      </c>
      <c r="Q43" s="44"/>
      <c r="R43" s="37"/>
    </row>
    <row r="44" spans="1:18" ht="18" customHeight="1">
      <c r="A44" s="37"/>
      <c r="B44" s="41"/>
      <c r="C44" s="130" t="s">
        <v>44</v>
      </c>
      <c r="D44" s="130"/>
      <c r="E44" s="79">
        <f>P52</f>
        <v>104388.755</v>
      </c>
      <c r="F44" s="128">
        <f>E44/E41</f>
        <v>0.27971263397642016</v>
      </c>
      <c r="G44" s="128"/>
      <c r="H44" s="128"/>
      <c r="I44" s="45" t="s">
        <v>40</v>
      </c>
      <c r="J44" s="129">
        <f>P52</f>
        <v>104388.755</v>
      </c>
      <c r="K44" s="129"/>
      <c r="L44" s="85">
        <f>J44/J41</f>
        <v>0.26360796717171719</v>
      </c>
      <c r="M44" s="84"/>
      <c r="N44" s="126" t="s">
        <v>45</v>
      </c>
      <c r="O44" s="126"/>
      <c r="P44" s="79">
        <v>4500</v>
      </c>
      <c r="Q44" s="44"/>
      <c r="R44" s="37"/>
    </row>
    <row r="45" spans="1:18" ht="18" customHeight="1">
      <c r="A45" s="37"/>
      <c r="B45" s="41"/>
      <c r="C45" s="130" t="s">
        <v>46</v>
      </c>
      <c r="D45" s="130"/>
      <c r="E45" s="79">
        <f>E43-E44</f>
        <v>257615.245</v>
      </c>
      <c r="F45" s="128">
        <f>E45/E41</f>
        <v>0.69028736602357987</v>
      </c>
      <c r="G45" s="128"/>
      <c r="H45" s="128"/>
      <c r="I45" s="45"/>
      <c r="J45" s="129">
        <f>J43-J44</f>
        <v>279731.245</v>
      </c>
      <c r="K45" s="129"/>
      <c r="L45" s="85">
        <f>J45/J41</f>
        <v>0.70639203282828278</v>
      </c>
      <c r="M45" s="84"/>
      <c r="N45" s="126" t="s">
        <v>47</v>
      </c>
      <c r="O45" s="126"/>
      <c r="P45" s="79">
        <v>10000</v>
      </c>
      <c r="Q45" s="44"/>
      <c r="R45" s="37"/>
    </row>
    <row r="46" spans="1:18" ht="18" customHeight="1">
      <c r="A46" s="37"/>
      <c r="B46" s="41"/>
      <c r="C46" s="130" t="s">
        <v>48</v>
      </c>
      <c r="D46" s="130"/>
      <c r="E46" s="79">
        <f>J54*12</f>
        <v>189077.60548771115</v>
      </c>
      <c r="F46" s="128">
        <f>E46/E41</f>
        <v>0.5066388142757533</v>
      </c>
      <c r="G46" s="128"/>
      <c r="H46" s="128"/>
      <c r="I46" s="45"/>
      <c r="J46" s="129">
        <f>J54*12</f>
        <v>189077.60548771115</v>
      </c>
      <c r="K46" s="129"/>
      <c r="L46" s="85">
        <f>J46/J41</f>
        <v>0.47746870072654329</v>
      </c>
      <c r="M46" s="84"/>
      <c r="N46" s="126" t="s">
        <v>49</v>
      </c>
      <c r="O46" s="126"/>
      <c r="P46" s="79">
        <v>1200</v>
      </c>
      <c r="Q46" s="44"/>
      <c r="R46" s="37"/>
    </row>
    <row r="47" spans="1:18" ht="18" customHeight="1">
      <c r="A47" s="37"/>
      <c r="B47" s="41"/>
      <c r="C47" s="130" t="s">
        <v>50</v>
      </c>
      <c r="D47" s="130"/>
      <c r="E47" s="79">
        <f>E45-E46</f>
        <v>68537.63951228885</v>
      </c>
      <c r="F47" s="128">
        <f>E47/D53</f>
        <v>3.8076466395716026E-2</v>
      </c>
      <c r="G47" s="128"/>
      <c r="H47" s="128"/>
      <c r="I47" s="45" t="s">
        <v>51</v>
      </c>
      <c r="J47" s="129">
        <f>J45-J46</f>
        <v>90653.63951228885</v>
      </c>
      <c r="K47" s="129"/>
      <c r="L47" s="85">
        <f>J47/D53</f>
        <v>5.0363133062382694E-2</v>
      </c>
      <c r="M47" s="84"/>
      <c r="N47" s="126" t="s">
        <v>52</v>
      </c>
      <c r="O47" s="126"/>
      <c r="P47" s="79">
        <v>1200</v>
      </c>
      <c r="Q47" s="44"/>
      <c r="R47" s="37"/>
    </row>
    <row r="48" spans="1:18" ht="18" customHeight="1">
      <c r="A48" s="37"/>
      <c r="B48" s="41"/>
      <c r="C48" s="130" t="s">
        <v>53</v>
      </c>
      <c r="D48" s="130"/>
      <c r="E48" s="86">
        <f>PPMT(J53,1,J52,-D54)</f>
        <v>35683.844266478409</v>
      </c>
      <c r="F48" s="128">
        <f>E48/D53</f>
        <v>1.9824357925821337E-2</v>
      </c>
      <c r="G48" s="128"/>
      <c r="H48" s="128"/>
      <c r="I48" s="45"/>
      <c r="J48" s="129">
        <f>PPMT(J53,1,J52,-D54)</f>
        <v>35683.844266478409</v>
      </c>
      <c r="K48" s="129"/>
      <c r="L48" s="85">
        <f>J48/D53</f>
        <v>1.9824357925821337E-2</v>
      </c>
      <c r="M48" s="84"/>
      <c r="N48" s="126" t="s">
        <v>54</v>
      </c>
      <c r="O48" s="126"/>
      <c r="P48" s="79">
        <v>4000</v>
      </c>
      <c r="Q48" s="44"/>
      <c r="R48" s="37"/>
    </row>
    <row r="49" spans="1:18" ht="18" customHeight="1">
      <c r="A49" s="37"/>
      <c r="B49" s="41"/>
      <c r="C49" s="132" t="s">
        <v>55</v>
      </c>
      <c r="D49" s="132"/>
      <c r="E49" s="86">
        <f>E47+E48</f>
        <v>104221.48377876726</v>
      </c>
      <c r="F49" s="128">
        <f>E49/D53</f>
        <v>5.7900824321537363E-2</v>
      </c>
      <c r="G49" s="128"/>
      <c r="H49" s="128"/>
      <c r="I49" s="45" t="s">
        <v>51</v>
      </c>
      <c r="J49" s="129">
        <f>J47+J48</f>
        <v>126337.48377876726</v>
      </c>
      <c r="K49" s="129"/>
      <c r="L49" s="85">
        <f>J49/D53</f>
        <v>7.0187490988204038E-2</v>
      </c>
      <c r="M49" s="84"/>
      <c r="N49" s="126" t="s">
        <v>65</v>
      </c>
      <c r="O49" s="126"/>
      <c r="P49" s="99">
        <v>11000</v>
      </c>
      <c r="Q49" s="44"/>
      <c r="R49" s="37"/>
    </row>
    <row r="50" spans="1:18" ht="18" customHeight="1">
      <c r="A50" s="37"/>
      <c r="B50" s="41"/>
      <c r="C50" s="115" t="s">
        <v>56</v>
      </c>
      <c r="D50" s="115"/>
      <c r="E50" s="115"/>
      <c r="F50" s="115"/>
      <c r="G50" s="115"/>
      <c r="H50" s="115"/>
      <c r="I50" s="115"/>
      <c r="J50" s="115"/>
      <c r="K50" s="115"/>
      <c r="L50" s="115"/>
      <c r="M50" s="87"/>
      <c r="N50" s="133"/>
      <c r="O50" s="121"/>
      <c r="P50" s="79"/>
      <c r="Q50" s="44"/>
      <c r="R50" s="37"/>
    </row>
    <row r="51" spans="1:18" ht="18" customHeight="1">
      <c r="A51" s="37"/>
      <c r="B51" s="41"/>
      <c r="C51" s="122" t="s">
        <v>57</v>
      </c>
      <c r="D51" s="122"/>
      <c r="E51" s="122"/>
      <c r="F51" s="122"/>
      <c r="G51" s="122"/>
      <c r="H51" s="122"/>
      <c r="I51" s="122"/>
      <c r="J51" s="122"/>
      <c r="K51" s="122"/>
      <c r="L51" s="122"/>
      <c r="M51" s="84"/>
      <c r="N51" s="134"/>
      <c r="O51" s="122"/>
      <c r="P51" s="79"/>
      <c r="Q51" s="44"/>
      <c r="R51" s="37"/>
    </row>
    <row r="52" spans="1:18" ht="18" customHeight="1">
      <c r="A52" s="37"/>
      <c r="B52" s="41"/>
      <c r="C52" s="88" t="s">
        <v>58</v>
      </c>
      <c r="D52" s="135">
        <f>D15</f>
        <v>4500000</v>
      </c>
      <c r="E52" s="135"/>
      <c r="F52" s="136" t="s">
        <v>59</v>
      </c>
      <c r="G52" s="136"/>
      <c r="H52" s="136"/>
      <c r="I52" s="136"/>
      <c r="J52" s="61">
        <v>30</v>
      </c>
      <c r="K52" s="137" t="s">
        <v>60</v>
      </c>
      <c r="L52" s="137"/>
      <c r="M52" s="84"/>
      <c r="N52" s="138" t="s">
        <v>61</v>
      </c>
      <c r="O52" s="138"/>
      <c r="P52" s="89">
        <f>SUM(P41,P42:P51)</f>
        <v>104388.755</v>
      </c>
      <c r="Q52" s="44"/>
      <c r="R52" s="37"/>
    </row>
    <row r="53" spans="1:18" ht="18" customHeight="1">
      <c r="A53" s="37"/>
      <c r="B53" s="41"/>
      <c r="C53" s="90" t="s">
        <v>5</v>
      </c>
      <c r="D53" s="135">
        <f>D22</f>
        <v>1800000</v>
      </c>
      <c r="E53" s="135"/>
      <c r="F53" s="136" t="s">
        <v>62</v>
      </c>
      <c r="G53" s="136"/>
      <c r="H53" s="136"/>
      <c r="I53" s="136"/>
      <c r="J53" s="82">
        <v>5.7500000000000002E-2</v>
      </c>
      <c r="K53" s="137"/>
      <c r="L53" s="137"/>
      <c r="M53" s="84"/>
      <c r="N53" s="124" t="s">
        <v>63</v>
      </c>
      <c r="O53" s="124"/>
      <c r="P53" s="91">
        <f>P52/D27</f>
        <v>7.3106488549618325</v>
      </c>
      <c r="Q53" s="44"/>
      <c r="R53" s="37"/>
    </row>
    <row r="54" spans="1:18" ht="18" customHeight="1">
      <c r="A54" s="37"/>
      <c r="B54" s="41"/>
      <c r="C54" s="92" t="s">
        <v>64</v>
      </c>
      <c r="D54" s="135">
        <f>D52-D53</f>
        <v>2700000</v>
      </c>
      <c r="E54" s="135"/>
      <c r="F54" s="136" t="s">
        <v>66</v>
      </c>
      <c r="G54" s="136"/>
      <c r="H54" s="136"/>
      <c r="I54" s="136"/>
      <c r="J54" s="140">
        <f>PMT(J53/12,J52*12,-D54)</f>
        <v>15756.46712397593</v>
      </c>
      <c r="K54" s="140"/>
      <c r="L54" s="140"/>
      <c r="M54" s="84"/>
      <c r="N54" s="126" t="s">
        <v>67</v>
      </c>
      <c r="O54" s="126"/>
      <c r="P54" s="79">
        <f>P52/D25</f>
        <v>11598.750555555556</v>
      </c>
      <c r="Q54" s="44"/>
      <c r="R54" s="37"/>
    </row>
    <row r="55" spans="1:18" ht="8.5" customHeight="1">
      <c r="A55" s="37"/>
      <c r="B55" s="39"/>
      <c r="C55" s="50"/>
      <c r="D55" s="93"/>
      <c r="E55" s="93"/>
      <c r="F55" s="93"/>
      <c r="G55" s="93"/>
      <c r="H55" s="93"/>
      <c r="I55" s="93"/>
      <c r="J55" s="93"/>
      <c r="K55" s="93"/>
      <c r="L55" s="93"/>
      <c r="M55" s="39"/>
      <c r="N55" s="94"/>
      <c r="O55" s="94"/>
      <c r="P55" s="95"/>
      <c r="Q55" s="39"/>
      <c r="R55" s="37"/>
    </row>
    <row r="56" spans="1:18" ht="8.5" customHeight="1">
      <c r="A56" s="37"/>
      <c r="B56" s="39"/>
      <c r="C56" s="139" t="s">
        <v>68</v>
      </c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39"/>
      <c r="R56" s="37"/>
    </row>
    <row r="57" spans="1:18" ht="8.5" customHeight="1">
      <c r="A57" s="37"/>
      <c r="B57" s="39"/>
      <c r="C57" s="139" t="s">
        <v>69</v>
      </c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39"/>
      <c r="R57" s="37"/>
    </row>
    <row r="58" spans="1:18" ht="8.5" customHeight="1">
      <c r="A58" s="37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7"/>
    </row>
    <row r="59" spans="1:18" ht="21.25" customHeight="1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</row>
  </sheetData>
  <sheetProtection selectLockedCells="1" selectUnlockedCells="1"/>
  <mergeCells count="87">
    <mergeCell ref="C56:P56"/>
    <mergeCell ref="C57:P57"/>
    <mergeCell ref="D53:E53"/>
    <mergeCell ref="F53:I53"/>
    <mergeCell ref="K53:L53"/>
    <mergeCell ref="N53:O53"/>
    <mergeCell ref="D54:E54"/>
    <mergeCell ref="F54:I54"/>
    <mergeCell ref="J54:L54"/>
    <mergeCell ref="N54:O54"/>
    <mergeCell ref="C50:L50"/>
    <mergeCell ref="N50:O50"/>
    <mergeCell ref="C51:L51"/>
    <mergeCell ref="N51:O51"/>
    <mergeCell ref="D52:E52"/>
    <mergeCell ref="F52:I52"/>
    <mergeCell ref="K52:L52"/>
    <mergeCell ref="N52:O52"/>
    <mergeCell ref="C48:D48"/>
    <mergeCell ref="F48:H48"/>
    <mergeCell ref="J48:K48"/>
    <mergeCell ref="N48:O48"/>
    <mergeCell ref="C49:D49"/>
    <mergeCell ref="F49:H49"/>
    <mergeCell ref="J49:K49"/>
    <mergeCell ref="N49:O49"/>
    <mergeCell ref="C46:D46"/>
    <mergeCell ref="F46:H46"/>
    <mergeCell ref="J46:K46"/>
    <mergeCell ref="N46:O46"/>
    <mergeCell ref="C47:D47"/>
    <mergeCell ref="F47:H47"/>
    <mergeCell ref="J47:K47"/>
    <mergeCell ref="N47:O47"/>
    <mergeCell ref="C44:D44"/>
    <mergeCell ref="F44:H44"/>
    <mergeCell ref="J44:K44"/>
    <mergeCell ref="N44:O44"/>
    <mergeCell ref="C45:D45"/>
    <mergeCell ref="F45:H45"/>
    <mergeCell ref="J45:K45"/>
    <mergeCell ref="N45:O45"/>
    <mergeCell ref="C42:D42"/>
    <mergeCell ref="F42:H42"/>
    <mergeCell ref="J42:K42"/>
    <mergeCell ref="N42:O42"/>
    <mergeCell ref="C43:D43"/>
    <mergeCell ref="F43:H43"/>
    <mergeCell ref="J43:K43"/>
    <mergeCell ref="N43:O43"/>
    <mergeCell ref="C40:D40"/>
    <mergeCell ref="E40:H40"/>
    <mergeCell ref="J40:L40"/>
    <mergeCell ref="N40:O40"/>
    <mergeCell ref="C41:D41"/>
    <mergeCell ref="F41:H41"/>
    <mergeCell ref="J41:K41"/>
    <mergeCell ref="N41:O41"/>
    <mergeCell ref="C20:E21"/>
    <mergeCell ref="N39:P39"/>
    <mergeCell ref="I22:P22"/>
    <mergeCell ref="I23:P23"/>
    <mergeCell ref="I24:L24"/>
    <mergeCell ref="M24:N24"/>
    <mergeCell ref="O24:P24"/>
    <mergeCell ref="I31:L31"/>
    <mergeCell ref="I32:L32"/>
    <mergeCell ref="I33:L33"/>
    <mergeCell ref="I34:L34"/>
    <mergeCell ref="I35:L35"/>
    <mergeCell ref="C39:L39"/>
    <mergeCell ref="I20:P20"/>
    <mergeCell ref="I21:P21"/>
    <mergeCell ref="C16:G16"/>
    <mergeCell ref="C3:P3"/>
    <mergeCell ref="C5:G5"/>
    <mergeCell ref="I5:P15"/>
    <mergeCell ref="C6:G6"/>
    <mergeCell ref="C7:G7"/>
    <mergeCell ref="C8:G8"/>
    <mergeCell ref="C9:G9"/>
    <mergeCell ref="C10:G10"/>
    <mergeCell ref="C11:G11"/>
    <mergeCell ref="C12:C13"/>
    <mergeCell ref="D12:G12"/>
    <mergeCell ref="D13:G13"/>
    <mergeCell ref="D15:G15"/>
  </mergeCells>
  <phoneticPr fontId="10" type="noConversion"/>
  <hyperlinks>
    <hyperlink ref="C9" r:id="rId1" display="Tel:(415) 740 6889" xr:uid="{00000000-0004-0000-0000-000000000000}"/>
    <hyperlink ref="C11" r:id="rId2" xr:uid="{C1F17C87-30F2-5946-B682-00DD26DFE19D}"/>
  </hyperlinks>
  <printOptions horizontalCentered="1" verticalCentered="1"/>
  <pageMargins left="3.472222222222222E-3" right="0" top="0" bottom="0" header="0.51180555555555551" footer="0.51180555555555551"/>
  <pageSetup scale="64" orientation="portrait" useFirstPageNumber="1" horizontalDpi="300" verticalDpi="300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8"/>
  <sheetViews>
    <sheetView showGridLines="0" topLeftCell="A19" zoomScale="110" zoomScaleNormal="110" workbookViewId="0">
      <selection activeCell="N33" sqref="N33:O33"/>
    </sheetView>
  </sheetViews>
  <sheetFormatPr baseColWidth="10" defaultColWidth="10.1640625" defaultRowHeight="19.75" customHeight="1"/>
  <cols>
    <col min="1" max="1" width="3.5" style="1" customWidth="1"/>
    <col min="2" max="2" width="1.5" style="1" customWidth="1"/>
    <col min="3" max="3" width="14.6640625" style="1" customWidth="1"/>
    <col min="4" max="4" width="8.83203125" style="1" customWidth="1"/>
    <col min="5" max="5" width="9.5" style="1" customWidth="1"/>
    <col min="6" max="6" width="1.5" style="1" customWidth="1"/>
    <col min="7" max="7" width="6.1640625" style="1" customWidth="1"/>
    <col min="8" max="8" width="1.5" style="1" customWidth="1"/>
    <col min="9" max="9" width="8.6640625" style="1" customWidth="1"/>
    <col min="10" max="11" width="6.6640625" style="1" customWidth="1"/>
    <col min="12" max="12" width="8.6640625" style="1" customWidth="1"/>
    <col min="13" max="14" width="12.6640625" style="1" customWidth="1"/>
    <col min="15" max="15" width="6.6640625" style="1" customWidth="1"/>
    <col min="16" max="16" width="12.6640625" style="1" customWidth="1"/>
    <col min="17" max="17" width="1.5" style="1" customWidth="1"/>
    <col min="18" max="18" width="3.5" style="1" customWidth="1"/>
    <col min="19" max="16384" width="10.1640625" style="1"/>
  </cols>
  <sheetData>
    <row r="1" spans="1:18" ht="24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0.7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</row>
    <row r="3" spans="1:18" ht="145.75" customHeight="1">
      <c r="A3" s="2"/>
      <c r="B3" s="3"/>
      <c r="C3" s="141" t="s">
        <v>0</v>
      </c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3"/>
      <c r="R3" s="2"/>
    </row>
    <row r="4" spans="1:18" ht="10.75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"/>
    </row>
    <row r="5" spans="1:18" ht="0.25" customHeight="1">
      <c r="A5" s="2"/>
      <c r="B5" s="3"/>
      <c r="C5" s="142"/>
      <c r="D5" s="142"/>
      <c r="E5" s="142"/>
      <c r="F5" s="142"/>
      <c r="G5" s="142"/>
      <c r="H5" s="4"/>
      <c r="I5" s="143"/>
      <c r="J5" s="143"/>
      <c r="K5" s="143"/>
      <c r="L5" s="143"/>
      <c r="M5" s="143"/>
      <c r="N5" s="143"/>
      <c r="O5" s="143"/>
      <c r="P5" s="143"/>
      <c r="Q5" s="3"/>
      <c r="R5" s="2"/>
    </row>
    <row r="6" spans="1:18" ht="21.25" hidden="1" customHeight="1">
      <c r="A6" s="2"/>
      <c r="B6" s="3"/>
      <c r="C6" s="142"/>
      <c r="D6" s="142"/>
      <c r="E6" s="142"/>
      <c r="F6" s="142"/>
      <c r="G6" s="142"/>
      <c r="H6" s="4"/>
      <c r="I6" s="143"/>
      <c r="J6" s="143"/>
      <c r="K6" s="143"/>
      <c r="L6" s="143"/>
      <c r="M6" s="143"/>
      <c r="N6" s="143"/>
      <c r="O6" s="143"/>
      <c r="P6" s="143"/>
      <c r="Q6" s="3"/>
      <c r="R6" s="2"/>
    </row>
    <row r="7" spans="1:18" ht="15.25" hidden="1" customHeight="1">
      <c r="A7" s="2"/>
      <c r="B7" s="3"/>
      <c r="C7" s="143"/>
      <c r="D7" s="143"/>
      <c r="E7" s="143"/>
      <c r="F7" s="143"/>
      <c r="G7" s="143"/>
      <c r="H7" s="3"/>
      <c r="I7" s="143"/>
      <c r="J7" s="143"/>
      <c r="K7" s="143"/>
      <c r="L7" s="143"/>
      <c r="M7" s="143"/>
      <c r="N7" s="143"/>
      <c r="O7" s="143"/>
      <c r="P7" s="143"/>
      <c r="Q7" s="3"/>
      <c r="R7" s="2"/>
    </row>
    <row r="8" spans="1:18" ht="15.25" hidden="1" customHeight="1">
      <c r="A8" s="2"/>
      <c r="B8" s="3"/>
      <c r="C8" s="143"/>
      <c r="D8" s="143"/>
      <c r="E8" s="143"/>
      <c r="F8" s="143"/>
      <c r="G8" s="143"/>
      <c r="H8" s="3"/>
      <c r="I8" s="143"/>
      <c r="J8" s="143"/>
      <c r="K8" s="143"/>
      <c r="L8" s="143"/>
      <c r="M8" s="143"/>
      <c r="N8" s="143"/>
      <c r="O8" s="143"/>
      <c r="P8" s="143"/>
      <c r="Q8" s="3"/>
      <c r="R8" s="2"/>
    </row>
    <row r="9" spans="1:18" ht="15.25" hidden="1" customHeight="1">
      <c r="A9" s="2"/>
      <c r="B9" s="3"/>
      <c r="C9" s="143"/>
      <c r="D9" s="143"/>
      <c r="E9" s="143"/>
      <c r="F9" s="143"/>
      <c r="G9" s="143"/>
      <c r="H9" s="3"/>
      <c r="I9" s="143"/>
      <c r="J9" s="143"/>
      <c r="K9" s="143"/>
      <c r="L9" s="143"/>
      <c r="M9" s="143"/>
      <c r="N9" s="143"/>
      <c r="O9" s="143"/>
      <c r="P9" s="143"/>
      <c r="Q9" s="3"/>
      <c r="R9" s="2"/>
    </row>
    <row r="10" spans="1:18" ht="15.25" hidden="1" customHeight="1">
      <c r="A10" s="2"/>
      <c r="B10" s="3"/>
      <c r="C10" s="143"/>
      <c r="D10" s="143"/>
      <c r="E10" s="143"/>
      <c r="F10" s="143"/>
      <c r="G10" s="143"/>
      <c r="H10" s="3"/>
      <c r="I10" s="143"/>
      <c r="J10" s="143"/>
      <c r="K10" s="143"/>
      <c r="L10" s="143"/>
      <c r="M10" s="143"/>
      <c r="N10" s="143"/>
      <c r="O10" s="143"/>
      <c r="P10" s="143"/>
      <c r="Q10" s="3"/>
      <c r="R10" s="2"/>
    </row>
    <row r="11" spans="1:18" ht="15.25" hidden="1" customHeight="1">
      <c r="A11" s="2"/>
      <c r="B11" s="3"/>
      <c r="C11" s="144"/>
      <c r="D11" s="144"/>
      <c r="E11" s="144"/>
      <c r="F11" s="144"/>
      <c r="G11" s="144"/>
      <c r="H11" s="5"/>
      <c r="I11" s="143"/>
      <c r="J11" s="143"/>
      <c r="K11" s="143"/>
      <c r="L11" s="143"/>
      <c r="M11" s="143"/>
      <c r="N11" s="143"/>
      <c r="O11" s="143"/>
      <c r="P11" s="143"/>
      <c r="Q11" s="3"/>
      <c r="R11" s="2"/>
    </row>
    <row r="12" spans="1:18" ht="18" hidden="1" customHeight="1">
      <c r="A12" s="2"/>
      <c r="B12" s="3"/>
      <c r="C12" s="145"/>
      <c r="D12" s="145"/>
      <c r="E12" s="145"/>
      <c r="F12" s="145"/>
      <c r="G12" s="145"/>
      <c r="H12" s="6"/>
      <c r="I12" s="143"/>
      <c r="J12" s="143"/>
      <c r="K12" s="143"/>
      <c r="L12" s="143"/>
      <c r="M12" s="143"/>
      <c r="N12" s="143"/>
      <c r="O12" s="143"/>
      <c r="P12" s="143"/>
      <c r="Q12" s="3"/>
      <c r="R12" s="2"/>
    </row>
    <row r="13" spans="1:18" ht="18" hidden="1" customHeight="1">
      <c r="A13" s="2"/>
      <c r="B13" s="3"/>
      <c r="C13" s="145"/>
      <c r="D13" s="145"/>
      <c r="E13" s="145"/>
      <c r="F13" s="145"/>
      <c r="G13" s="145"/>
      <c r="H13" s="6"/>
      <c r="I13" s="143"/>
      <c r="J13" s="143"/>
      <c r="K13" s="143"/>
      <c r="L13" s="143"/>
      <c r="M13" s="143"/>
      <c r="N13" s="143"/>
      <c r="O13" s="143"/>
      <c r="P13" s="143"/>
      <c r="Q13" s="3"/>
      <c r="R13" s="2"/>
    </row>
    <row r="14" spans="1:18" ht="10.75" hidden="1" customHeight="1">
      <c r="A14" s="2"/>
      <c r="B14" s="3"/>
      <c r="C14" s="3"/>
      <c r="D14" s="3"/>
      <c r="E14" s="3"/>
      <c r="F14" s="3"/>
      <c r="G14" s="3"/>
      <c r="H14" s="3"/>
      <c r="I14" s="143"/>
      <c r="J14" s="143"/>
      <c r="K14" s="143"/>
      <c r="L14" s="143"/>
      <c r="M14" s="143"/>
      <c r="N14" s="143"/>
      <c r="O14" s="143"/>
      <c r="P14" s="143"/>
      <c r="Q14" s="3"/>
      <c r="R14" s="2"/>
    </row>
    <row r="15" spans="1:18" ht="30" hidden="1" customHeight="1">
      <c r="A15" s="2"/>
      <c r="B15" s="3"/>
      <c r="C15" s="7"/>
      <c r="D15" s="150"/>
      <c r="E15" s="150"/>
      <c r="F15" s="150"/>
      <c r="G15" s="150"/>
      <c r="H15" s="8"/>
      <c r="I15" s="143"/>
      <c r="J15" s="143"/>
      <c r="K15" s="143"/>
      <c r="L15" s="143"/>
      <c r="M15" s="143"/>
      <c r="N15" s="143"/>
      <c r="O15" s="143"/>
      <c r="P15" s="143"/>
      <c r="Q15" s="3"/>
      <c r="R15" s="2"/>
    </row>
    <row r="16" spans="1:18" ht="58.75" hidden="1" customHeight="1">
      <c r="A16" s="2"/>
      <c r="B16" s="3"/>
      <c r="C16" s="151"/>
      <c r="D16" s="151"/>
      <c r="E16" s="151"/>
      <c r="F16" s="151"/>
      <c r="G16" s="151"/>
      <c r="H16" s="8"/>
      <c r="I16" s="9"/>
      <c r="J16" s="9"/>
      <c r="K16" s="9"/>
      <c r="L16" s="9"/>
      <c r="M16" s="9"/>
      <c r="N16" s="9"/>
      <c r="O16" s="9"/>
      <c r="P16" s="9"/>
      <c r="Q16" s="3"/>
      <c r="R16" s="2"/>
    </row>
    <row r="17" spans="1:18" ht="10.75" hidden="1" customHeight="1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"/>
    </row>
    <row r="18" spans="1:18" ht="18" hidden="1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ht="10.75" customHeight="1">
      <c r="A19" s="2"/>
      <c r="B19" s="3"/>
      <c r="C19" s="12"/>
      <c r="D19" s="12"/>
      <c r="E19" s="12"/>
      <c r="F19" s="3"/>
      <c r="G19" s="2"/>
      <c r="H19" s="3"/>
      <c r="I19" s="12"/>
      <c r="J19" s="12"/>
      <c r="K19" s="12"/>
      <c r="L19" s="12"/>
      <c r="M19" s="12"/>
      <c r="N19" s="12"/>
      <c r="O19" s="12"/>
      <c r="P19" s="12"/>
      <c r="Q19" s="3"/>
      <c r="R19" s="2"/>
    </row>
    <row r="20" spans="1:18" ht="18" customHeight="1">
      <c r="A20" s="2"/>
      <c r="B20" s="13"/>
      <c r="C20" s="152" t="s">
        <v>70</v>
      </c>
      <c r="D20" s="152"/>
      <c r="E20" s="152"/>
      <c r="F20" s="14"/>
      <c r="G20" s="2"/>
      <c r="H20" s="13"/>
      <c r="I20" s="152" t="s">
        <v>71</v>
      </c>
      <c r="J20" s="152"/>
      <c r="K20" s="152"/>
      <c r="L20" s="152"/>
      <c r="M20" s="152"/>
      <c r="N20" s="152"/>
      <c r="O20" s="152"/>
      <c r="P20" s="152"/>
      <c r="Q20" s="15"/>
      <c r="R20" s="2"/>
    </row>
    <row r="21" spans="1:18" ht="18" customHeight="1">
      <c r="A21" s="2"/>
      <c r="B21" s="13"/>
      <c r="C21" s="152"/>
      <c r="D21" s="152"/>
      <c r="E21" s="152"/>
      <c r="F21" s="14"/>
      <c r="G21" s="2"/>
      <c r="H21" s="13"/>
      <c r="I21" s="152"/>
      <c r="J21" s="152"/>
      <c r="K21" s="152"/>
      <c r="L21" s="152"/>
      <c r="M21" s="152"/>
      <c r="N21" s="152"/>
      <c r="O21" s="152"/>
      <c r="P21" s="152"/>
      <c r="Q21" s="15"/>
      <c r="R21" s="2"/>
    </row>
    <row r="22" spans="1:18" ht="18" customHeight="1">
      <c r="A22" s="2"/>
      <c r="B22" s="13"/>
      <c r="C22" s="146"/>
      <c r="D22" s="146"/>
      <c r="E22" s="146"/>
      <c r="F22" s="16"/>
      <c r="G22" s="2"/>
      <c r="H22" s="13"/>
      <c r="I22" s="17" t="s">
        <v>72</v>
      </c>
      <c r="J22" s="147" t="s">
        <v>89</v>
      </c>
      <c r="K22" s="147"/>
      <c r="L22" s="147" t="s">
        <v>90</v>
      </c>
      <c r="M22" s="147"/>
      <c r="N22" s="147" t="s">
        <v>73</v>
      </c>
      <c r="O22" s="147"/>
      <c r="P22" s="17" t="s">
        <v>74</v>
      </c>
      <c r="Q22" s="15"/>
      <c r="R22" s="2"/>
    </row>
    <row r="23" spans="1:18" ht="18" customHeight="1">
      <c r="A23" s="2"/>
      <c r="B23" s="13"/>
      <c r="C23" s="146"/>
      <c r="D23" s="146"/>
      <c r="E23" s="146"/>
      <c r="F23" s="16"/>
      <c r="G23" s="2"/>
      <c r="H23" s="13"/>
      <c r="I23" s="18">
        <v>1</v>
      </c>
      <c r="J23" s="148" t="s">
        <v>91</v>
      </c>
      <c r="K23" s="148"/>
      <c r="L23" s="149">
        <v>3525</v>
      </c>
      <c r="M23" s="149"/>
      <c r="N23" s="149">
        <v>3995</v>
      </c>
      <c r="O23" s="149"/>
      <c r="P23" s="18">
        <v>1867</v>
      </c>
      <c r="Q23" s="15"/>
      <c r="R23" s="2"/>
    </row>
    <row r="24" spans="1:18" ht="18" customHeight="1">
      <c r="A24" s="2"/>
      <c r="B24" s="13"/>
      <c r="C24" s="146"/>
      <c r="D24" s="146"/>
      <c r="E24" s="146"/>
      <c r="F24" s="16"/>
      <c r="G24" s="2"/>
      <c r="H24" s="13"/>
      <c r="I24" s="19">
        <v>2</v>
      </c>
      <c r="J24" s="148" t="s">
        <v>92</v>
      </c>
      <c r="K24" s="148"/>
      <c r="L24" s="153">
        <v>3725</v>
      </c>
      <c r="M24" s="153"/>
      <c r="N24" s="149">
        <v>3799</v>
      </c>
      <c r="O24" s="149"/>
      <c r="P24" s="19">
        <v>1508</v>
      </c>
      <c r="Q24" s="15"/>
      <c r="R24" s="2"/>
    </row>
    <row r="25" spans="1:18" ht="18" customHeight="1">
      <c r="A25" s="2"/>
      <c r="B25" s="13"/>
      <c r="C25" s="146"/>
      <c r="D25" s="146"/>
      <c r="E25" s="146"/>
      <c r="F25" s="16"/>
      <c r="G25" s="2"/>
      <c r="H25" s="13"/>
      <c r="I25" s="19">
        <v>3</v>
      </c>
      <c r="J25" s="148" t="s">
        <v>92</v>
      </c>
      <c r="K25" s="148"/>
      <c r="L25" s="153">
        <v>3395</v>
      </c>
      <c r="M25" s="153"/>
      <c r="N25" s="149">
        <v>3500</v>
      </c>
      <c r="O25" s="149"/>
      <c r="P25" s="19">
        <v>1168</v>
      </c>
      <c r="Q25" s="15"/>
      <c r="R25" s="2"/>
    </row>
    <row r="26" spans="1:18" ht="18" customHeight="1">
      <c r="A26" s="2"/>
      <c r="B26" s="13"/>
      <c r="C26" s="146"/>
      <c r="D26" s="146"/>
      <c r="E26" s="146"/>
      <c r="F26" s="16"/>
      <c r="G26" s="2"/>
      <c r="H26" s="13"/>
      <c r="I26" s="19">
        <v>4</v>
      </c>
      <c r="J26" s="148" t="s">
        <v>93</v>
      </c>
      <c r="K26" s="148"/>
      <c r="L26" s="153">
        <v>3295</v>
      </c>
      <c r="M26" s="153"/>
      <c r="N26" s="149">
        <v>3600</v>
      </c>
      <c r="O26" s="149"/>
      <c r="P26" s="19">
        <v>1314</v>
      </c>
      <c r="Q26" s="15"/>
      <c r="R26" s="2"/>
    </row>
    <row r="27" spans="1:18" ht="18" customHeight="1">
      <c r="A27" s="2"/>
      <c r="B27" s="13"/>
      <c r="C27" s="146"/>
      <c r="D27" s="146"/>
      <c r="E27" s="146"/>
      <c r="F27" s="16"/>
      <c r="G27" s="2"/>
      <c r="H27" s="13"/>
      <c r="I27" s="18">
        <v>5</v>
      </c>
      <c r="J27" s="148" t="s">
        <v>93</v>
      </c>
      <c r="K27" s="148"/>
      <c r="L27" s="149">
        <v>3495</v>
      </c>
      <c r="M27" s="149"/>
      <c r="N27" s="149">
        <v>3600</v>
      </c>
      <c r="O27" s="149"/>
      <c r="P27" s="18">
        <v>1133</v>
      </c>
      <c r="Q27" s="15"/>
      <c r="R27" s="2"/>
    </row>
    <row r="28" spans="1:18" ht="18" customHeight="1">
      <c r="A28" s="2"/>
      <c r="B28" s="13"/>
      <c r="C28" s="146"/>
      <c r="D28" s="146"/>
      <c r="E28" s="146"/>
      <c r="F28" s="16"/>
      <c r="G28" s="2"/>
      <c r="H28" s="13"/>
      <c r="I28" s="18">
        <v>6</v>
      </c>
      <c r="J28" s="148" t="s">
        <v>94</v>
      </c>
      <c r="K28" s="148"/>
      <c r="L28" s="149">
        <v>3595</v>
      </c>
      <c r="M28" s="149"/>
      <c r="N28" s="149">
        <v>3900</v>
      </c>
      <c r="O28" s="149"/>
      <c r="P28" s="18">
        <v>1434</v>
      </c>
      <c r="Q28" s="15"/>
      <c r="R28" s="2"/>
    </row>
    <row r="29" spans="1:18" ht="18" customHeight="1">
      <c r="A29" s="2"/>
      <c r="B29" s="13"/>
      <c r="C29" s="146"/>
      <c r="D29" s="146"/>
      <c r="E29" s="146"/>
      <c r="F29" s="16"/>
      <c r="G29" s="2"/>
      <c r="H29" s="13"/>
      <c r="I29" s="18">
        <v>7</v>
      </c>
      <c r="J29" s="148" t="s">
        <v>76</v>
      </c>
      <c r="K29" s="148"/>
      <c r="L29" s="149">
        <v>2248</v>
      </c>
      <c r="M29" s="149"/>
      <c r="N29" s="149">
        <v>2300</v>
      </c>
      <c r="O29" s="149"/>
      <c r="P29" s="18">
        <v>588</v>
      </c>
      <c r="Q29" s="15"/>
      <c r="R29" s="2"/>
    </row>
    <row r="30" spans="1:18" ht="18" customHeight="1">
      <c r="A30" s="2"/>
      <c r="B30" s="13"/>
      <c r="C30" s="146"/>
      <c r="D30" s="146"/>
      <c r="E30" s="146"/>
      <c r="F30" s="16"/>
      <c r="G30" s="2"/>
      <c r="H30" s="13"/>
      <c r="I30" s="18">
        <v>8</v>
      </c>
      <c r="J30" s="148" t="s">
        <v>95</v>
      </c>
      <c r="K30" s="148"/>
      <c r="L30" s="149">
        <v>3925</v>
      </c>
      <c r="M30" s="149"/>
      <c r="N30" s="149">
        <v>3925</v>
      </c>
      <c r="O30" s="149"/>
      <c r="P30" s="18">
        <v>1624</v>
      </c>
      <c r="Q30" s="15"/>
      <c r="R30" s="2"/>
    </row>
    <row r="31" spans="1:18" ht="18" customHeight="1">
      <c r="A31" s="2"/>
      <c r="B31" s="13"/>
      <c r="C31" s="146"/>
      <c r="D31" s="146"/>
      <c r="E31" s="146"/>
      <c r="F31" s="16"/>
      <c r="G31" s="2"/>
      <c r="H31" s="13"/>
      <c r="I31" s="19">
        <v>9</v>
      </c>
      <c r="J31" s="148" t="s">
        <v>93</v>
      </c>
      <c r="K31" s="148"/>
      <c r="L31" s="153">
        <v>3515</v>
      </c>
      <c r="M31" s="153"/>
      <c r="N31" s="153">
        <v>3700</v>
      </c>
      <c r="O31" s="153"/>
      <c r="P31" s="19">
        <v>1587</v>
      </c>
      <c r="Q31" s="15"/>
      <c r="R31" s="2"/>
    </row>
    <row r="32" spans="1:18" ht="18" customHeight="1">
      <c r="A32" s="2"/>
      <c r="B32" s="13"/>
      <c r="C32" s="154"/>
      <c r="D32" s="154"/>
      <c r="E32" s="154"/>
      <c r="F32" s="15"/>
      <c r="G32" s="2"/>
      <c r="H32" s="13"/>
      <c r="I32" s="19"/>
      <c r="J32" s="148"/>
      <c r="K32" s="148"/>
      <c r="L32" s="153"/>
      <c r="M32" s="153"/>
      <c r="N32" s="149"/>
      <c r="O32" s="149"/>
      <c r="P32" s="19"/>
      <c r="Q32" s="15"/>
      <c r="R32" s="2"/>
    </row>
    <row r="33" spans="1:18" ht="18" customHeight="1">
      <c r="A33" s="2"/>
      <c r="B33" s="13"/>
      <c r="C33" s="146"/>
      <c r="D33" s="146"/>
      <c r="E33" s="146"/>
      <c r="F33" s="15"/>
      <c r="G33" s="2"/>
      <c r="H33" s="13"/>
      <c r="I33" s="19"/>
      <c r="J33" s="148"/>
      <c r="K33" s="148"/>
      <c r="L33" s="153"/>
      <c r="M33" s="153"/>
      <c r="N33" s="149"/>
      <c r="O33" s="149"/>
      <c r="P33" s="19"/>
      <c r="Q33" s="15"/>
      <c r="R33" s="2"/>
    </row>
    <row r="34" spans="1:18" ht="18" customHeight="1">
      <c r="A34" s="2"/>
      <c r="B34" s="13"/>
      <c r="C34" s="146"/>
      <c r="D34" s="146"/>
      <c r="E34" s="146"/>
      <c r="F34" s="15"/>
      <c r="G34" s="2"/>
      <c r="H34" s="13"/>
      <c r="I34" s="19"/>
      <c r="J34" s="148"/>
      <c r="K34" s="148"/>
      <c r="L34" s="153"/>
      <c r="M34" s="153"/>
      <c r="N34" s="149"/>
      <c r="O34" s="149"/>
      <c r="P34" s="19"/>
      <c r="Q34" s="15"/>
      <c r="R34" s="2"/>
    </row>
    <row r="35" spans="1:18" ht="18" customHeight="1">
      <c r="A35" s="2"/>
      <c r="B35" s="13"/>
      <c r="C35" s="146"/>
      <c r="D35" s="146"/>
      <c r="E35" s="146"/>
      <c r="F35" s="15"/>
      <c r="G35" s="2"/>
      <c r="H35" s="13"/>
      <c r="I35" s="19"/>
      <c r="J35" s="148"/>
      <c r="K35" s="148"/>
      <c r="L35" s="153"/>
      <c r="M35" s="153"/>
      <c r="N35" s="149"/>
      <c r="O35" s="149"/>
      <c r="P35" s="19"/>
      <c r="Q35" s="15"/>
      <c r="R35" s="2"/>
    </row>
    <row r="36" spans="1:18" ht="18" customHeight="1">
      <c r="A36" s="2"/>
      <c r="B36" s="13"/>
      <c r="C36" s="154"/>
      <c r="D36" s="154"/>
      <c r="E36" s="154"/>
      <c r="F36" s="15"/>
      <c r="G36" s="2"/>
      <c r="H36" s="13"/>
      <c r="I36" s="18"/>
      <c r="J36" s="148"/>
      <c r="K36" s="148"/>
      <c r="L36" s="149"/>
      <c r="M36" s="149"/>
      <c r="N36" s="149"/>
      <c r="O36" s="149"/>
      <c r="P36" s="18"/>
      <c r="Q36" s="15"/>
      <c r="R36" s="2"/>
    </row>
    <row r="37" spans="1:18" ht="18" customHeight="1">
      <c r="A37" s="2"/>
      <c r="B37" s="13"/>
      <c r="C37" s="154"/>
      <c r="D37" s="154"/>
      <c r="E37" s="154"/>
      <c r="F37" s="15"/>
      <c r="G37" s="2"/>
      <c r="H37" s="13"/>
      <c r="I37" s="18"/>
      <c r="J37" s="148"/>
      <c r="K37" s="148"/>
      <c r="L37" s="149"/>
      <c r="M37" s="149"/>
      <c r="N37" s="149"/>
      <c r="O37" s="149"/>
      <c r="P37" s="18"/>
      <c r="Q37" s="15"/>
      <c r="R37" s="2"/>
    </row>
    <row r="38" spans="1:18" ht="18" customHeight="1">
      <c r="A38" s="2"/>
      <c r="B38" s="13"/>
      <c r="C38" s="155"/>
      <c r="D38" s="155"/>
      <c r="E38" s="155"/>
      <c r="F38" s="20"/>
      <c r="G38" s="21"/>
      <c r="H38" s="22"/>
      <c r="I38" s="19"/>
      <c r="J38" s="148"/>
      <c r="K38" s="148"/>
      <c r="L38" s="153"/>
      <c r="M38" s="153"/>
      <c r="N38" s="149"/>
      <c r="O38" s="149"/>
      <c r="P38" s="23"/>
      <c r="Q38" s="15"/>
      <c r="R38" s="2"/>
    </row>
    <row r="39" spans="1:18" ht="18" customHeight="1">
      <c r="A39" s="2"/>
      <c r="B39" s="13"/>
      <c r="C39" s="156"/>
      <c r="D39" s="156"/>
      <c r="E39" s="156"/>
      <c r="F39" s="24"/>
      <c r="G39" s="25"/>
      <c r="H39" s="26"/>
      <c r="I39" s="19"/>
      <c r="J39" s="148"/>
      <c r="K39" s="148"/>
      <c r="L39" s="153"/>
      <c r="M39" s="153"/>
      <c r="N39" s="153"/>
      <c r="O39" s="153"/>
      <c r="P39" s="27"/>
      <c r="Q39" s="15"/>
      <c r="R39" s="2"/>
    </row>
    <row r="40" spans="1:18" ht="18" customHeight="1">
      <c r="A40" s="2"/>
      <c r="B40" s="13"/>
      <c r="C40" s="157"/>
      <c r="D40" s="157"/>
      <c r="E40" s="157"/>
      <c r="F40" s="15"/>
      <c r="G40" s="2"/>
      <c r="H40" s="13"/>
      <c r="I40" s="19"/>
      <c r="J40" s="148"/>
      <c r="K40" s="148"/>
      <c r="L40" s="149"/>
      <c r="M40" s="149"/>
      <c r="N40" s="153"/>
      <c r="O40" s="153"/>
      <c r="P40" s="18"/>
      <c r="Q40" s="15"/>
      <c r="R40" s="2"/>
    </row>
    <row r="41" spans="1:18" ht="18" customHeight="1">
      <c r="A41" s="2"/>
      <c r="B41" s="13"/>
      <c r="C41" s="157"/>
      <c r="D41" s="157"/>
      <c r="E41" s="157"/>
      <c r="F41" s="28"/>
      <c r="G41" s="29"/>
      <c r="H41" s="30"/>
      <c r="I41" s="19"/>
      <c r="J41" s="148"/>
      <c r="K41" s="148"/>
      <c r="L41" s="149"/>
      <c r="M41" s="149"/>
      <c r="N41" s="153"/>
      <c r="O41" s="153"/>
      <c r="P41" s="18"/>
      <c r="Q41" s="15"/>
      <c r="R41" s="2"/>
    </row>
    <row r="42" spans="1:18" ht="18" customHeight="1">
      <c r="A42" s="2"/>
      <c r="B42" s="13"/>
      <c r="C42" s="157"/>
      <c r="D42" s="157"/>
      <c r="E42" s="157"/>
      <c r="F42" s="15"/>
      <c r="G42" s="2"/>
      <c r="H42" s="13"/>
      <c r="I42" s="19"/>
      <c r="J42" s="148"/>
      <c r="K42" s="148"/>
      <c r="L42" s="149"/>
      <c r="M42" s="149"/>
      <c r="N42" s="153"/>
      <c r="O42" s="153"/>
      <c r="P42" s="18"/>
      <c r="Q42" s="15"/>
      <c r="R42" s="2"/>
    </row>
    <row r="43" spans="1:18" ht="18" customHeight="1">
      <c r="A43" s="2"/>
      <c r="B43" s="13"/>
      <c r="C43" s="157"/>
      <c r="D43" s="157"/>
      <c r="E43" s="157"/>
      <c r="F43" s="15"/>
      <c r="G43" s="2"/>
      <c r="H43" s="13"/>
      <c r="I43" s="19"/>
      <c r="J43" s="148"/>
      <c r="K43" s="148"/>
      <c r="L43" s="149"/>
      <c r="M43" s="149"/>
      <c r="N43" s="158"/>
      <c r="O43" s="158"/>
      <c r="P43" s="18"/>
      <c r="Q43" s="15"/>
      <c r="R43" s="2"/>
    </row>
    <row r="44" spans="1:18" ht="18" customHeight="1">
      <c r="A44" s="2"/>
      <c r="B44" s="13"/>
      <c r="C44" s="157"/>
      <c r="D44" s="157"/>
      <c r="E44" s="157"/>
      <c r="F44" s="15"/>
      <c r="G44" s="2"/>
      <c r="H44" s="13"/>
      <c r="I44" s="19"/>
      <c r="J44" s="148"/>
      <c r="K44" s="148"/>
      <c r="L44" s="149"/>
      <c r="M44" s="149"/>
      <c r="N44" s="158"/>
      <c r="O44" s="158"/>
      <c r="P44" s="18"/>
      <c r="Q44" s="15"/>
      <c r="R44" s="2"/>
    </row>
    <row r="45" spans="1:18" ht="18" customHeight="1">
      <c r="A45" s="2"/>
      <c r="B45" s="13"/>
      <c r="C45" s="157"/>
      <c r="D45" s="157"/>
      <c r="E45" s="157"/>
      <c r="F45" s="15"/>
      <c r="G45" s="2"/>
      <c r="H45" s="13"/>
      <c r="I45" s="19"/>
      <c r="J45" s="148"/>
      <c r="K45" s="148"/>
      <c r="L45" s="149"/>
      <c r="M45" s="149"/>
      <c r="N45" s="158"/>
      <c r="O45" s="158"/>
      <c r="P45" s="18"/>
      <c r="Q45" s="15"/>
      <c r="R45" s="2"/>
    </row>
    <row r="46" spans="1:18" ht="18" customHeight="1">
      <c r="A46" s="2"/>
      <c r="B46" s="13"/>
      <c r="C46" s="157"/>
      <c r="D46" s="157"/>
      <c r="E46" s="157"/>
      <c r="F46" s="15"/>
      <c r="G46" s="2"/>
      <c r="H46" s="13"/>
      <c r="I46" s="19"/>
      <c r="J46" s="148"/>
      <c r="K46" s="148"/>
      <c r="L46" s="149"/>
      <c r="M46" s="149"/>
      <c r="N46" s="159"/>
      <c r="O46" s="159"/>
      <c r="P46" s="18"/>
      <c r="Q46" s="15"/>
      <c r="R46" s="2"/>
    </row>
    <row r="47" spans="1:18" ht="18" customHeight="1">
      <c r="A47" s="2"/>
      <c r="B47" s="13"/>
      <c r="C47" s="157"/>
      <c r="D47" s="157"/>
      <c r="E47" s="157"/>
      <c r="F47" s="15"/>
      <c r="G47" s="2"/>
      <c r="H47" s="13"/>
      <c r="I47" s="19"/>
      <c r="J47" s="148"/>
      <c r="K47" s="148"/>
      <c r="L47" s="149"/>
      <c r="M47" s="149"/>
      <c r="N47" s="159"/>
      <c r="O47" s="159"/>
      <c r="P47" s="18"/>
      <c r="Q47" s="15"/>
      <c r="R47" s="2"/>
    </row>
    <row r="48" spans="1:18" ht="18" customHeight="1">
      <c r="A48" s="2"/>
      <c r="B48" s="13"/>
      <c r="C48" s="157"/>
      <c r="D48" s="157"/>
      <c r="E48" s="157"/>
      <c r="F48" s="15"/>
      <c r="G48" s="2"/>
      <c r="H48" s="13"/>
      <c r="I48" s="19"/>
      <c r="J48" s="148"/>
      <c r="K48" s="148"/>
      <c r="L48" s="149"/>
      <c r="M48" s="149"/>
      <c r="N48" s="149"/>
      <c r="O48" s="149"/>
      <c r="P48" s="18"/>
      <c r="Q48" s="15"/>
      <c r="R48" s="2"/>
    </row>
    <row r="49" spans="1:18" ht="18" customHeight="1">
      <c r="A49" s="2"/>
      <c r="B49" s="13"/>
      <c r="C49" s="154"/>
      <c r="D49" s="154"/>
      <c r="E49" s="154"/>
      <c r="F49" s="15"/>
      <c r="G49" s="2"/>
      <c r="H49" s="13"/>
      <c r="I49" s="18"/>
      <c r="J49" s="148"/>
      <c r="K49" s="148"/>
      <c r="L49" s="149"/>
      <c r="M49" s="149"/>
      <c r="N49" s="149"/>
      <c r="O49" s="149"/>
      <c r="P49" s="18"/>
      <c r="Q49" s="15"/>
      <c r="R49" s="2"/>
    </row>
    <row r="50" spans="1:18" ht="18" customHeight="1">
      <c r="A50" s="2"/>
      <c r="B50" s="13"/>
      <c r="C50" s="160"/>
      <c r="D50" s="160"/>
      <c r="E50" s="160"/>
      <c r="F50" s="31"/>
      <c r="G50" s="32"/>
      <c r="H50" s="33"/>
      <c r="I50" s="18"/>
      <c r="J50" s="148"/>
      <c r="K50" s="148"/>
      <c r="L50" s="149"/>
      <c r="M50" s="149"/>
      <c r="N50" s="149"/>
      <c r="O50" s="149"/>
      <c r="P50" s="18"/>
      <c r="Q50" s="15"/>
      <c r="R50" s="2"/>
    </row>
    <row r="51" spans="1:18" ht="18" customHeight="1">
      <c r="A51" s="2"/>
      <c r="B51" s="13"/>
      <c r="C51" s="146"/>
      <c r="D51" s="146"/>
      <c r="E51" s="146"/>
      <c r="F51" s="24"/>
      <c r="G51" s="25"/>
      <c r="H51" s="26"/>
      <c r="I51" s="19"/>
      <c r="J51" s="148"/>
      <c r="K51" s="148"/>
      <c r="L51" s="149"/>
      <c r="M51" s="149"/>
      <c r="N51" s="149"/>
      <c r="O51" s="149"/>
      <c r="P51" s="18"/>
      <c r="Q51" s="15"/>
      <c r="R51" s="2"/>
    </row>
    <row r="52" spans="1:18" ht="18" customHeight="1">
      <c r="A52" s="2"/>
      <c r="B52" s="13"/>
      <c r="C52" s="146"/>
      <c r="D52" s="146"/>
      <c r="E52" s="146"/>
      <c r="F52" s="24"/>
      <c r="G52" s="25"/>
      <c r="H52" s="26"/>
      <c r="I52" s="19"/>
      <c r="J52" s="148"/>
      <c r="K52" s="148"/>
      <c r="L52" s="149"/>
      <c r="M52" s="149"/>
      <c r="N52" s="159"/>
      <c r="O52" s="159"/>
      <c r="P52" s="18"/>
      <c r="Q52" s="15"/>
      <c r="R52" s="2"/>
    </row>
    <row r="53" spans="1:18" ht="18" customHeight="1">
      <c r="A53" s="2"/>
      <c r="B53" s="13"/>
      <c r="C53" s="146"/>
      <c r="D53" s="146"/>
      <c r="E53" s="146"/>
      <c r="F53" s="24"/>
      <c r="G53" s="25"/>
      <c r="H53" s="26"/>
      <c r="I53" s="19"/>
      <c r="J53" s="148"/>
      <c r="K53" s="148"/>
      <c r="L53" s="149"/>
      <c r="M53" s="149"/>
      <c r="N53" s="159"/>
      <c r="O53" s="159"/>
      <c r="P53" s="18"/>
      <c r="Q53" s="15"/>
      <c r="R53" s="2"/>
    </row>
    <row r="54" spans="1:18" ht="18" customHeight="1">
      <c r="A54" s="2"/>
      <c r="B54" s="13"/>
      <c r="C54" s="148"/>
      <c r="D54" s="148"/>
      <c r="E54" s="148"/>
      <c r="F54" s="15"/>
      <c r="G54" s="2"/>
      <c r="H54" s="13"/>
      <c r="I54" s="147"/>
      <c r="J54" s="147"/>
      <c r="K54" s="147"/>
      <c r="L54" s="149">
        <f>SUM(L23:M45)</f>
        <v>30718</v>
      </c>
      <c r="M54" s="149"/>
      <c r="N54" s="153">
        <f>SUM(N23:N45)</f>
        <v>32319</v>
      </c>
      <c r="O54" s="153"/>
      <c r="P54" s="18"/>
      <c r="Q54" s="15"/>
      <c r="R54" s="2"/>
    </row>
    <row r="55" spans="1:18" ht="10.75" customHeight="1">
      <c r="A55" s="2"/>
      <c r="B55" s="3"/>
      <c r="C55" s="34"/>
      <c r="D55" s="35"/>
      <c r="E55" s="35"/>
      <c r="F55" s="9"/>
      <c r="G55" s="10"/>
      <c r="H55" s="9"/>
      <c r="I55" s="35"/>
      <c r="J55" s="35"/>
      <c r="K55" s="35"/>
      <c r="L55" s="35"/>
      <c r="M55" s="34"/>
      <c r="N55" s="36"/>
      <c r="O55" s="36"/>
      <c r="P55" s="34"/>
      <c r="Q55" s="3"/>
      <c r="R55" s="2"/>
    </row>
    <row r="56" spans="1:18" ht="9" customHeight="1">
      <c r="A56" s="2"/>
      <c r="B56" s="2"/>
      <c r="C56" s="2"/>
      <c r="D56" s="10"/>
      <c r="E56" s="10"/>
      <c r="F56" s="10"/>
      <c r="G56" s="10"/>
      <c r="H56" s="10"/>
      <c r="I56" s="10"/>
      <c r="J56" s="10"/>
      <c r="K56" s="10"/>
      <c r="L56" s="10"/>
      <c r="M56" s="2"/>
      <c r="N56" s="11"/>
      <c r="O56" s="11"/>
      <c r="P56" s="2"/>
      <c r="Q56" s="2"/>
      <c r="R56" s="2"/>
    </row>
    <row r="57" spans="1:18" ht="13.75" customHeight="1">
      <c r="A57" s="2"/>
      <c r="B57" s="2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2"/>
      <c r="R57" s="2"/>
    </row>
    <row r="58" spans="1:18" ht="13.75" customHeight="1">
      <c r="A58" s="2"/>
      <c r="B58" s="2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2"/>
      <c r="R58" s="2"/>
    </row>
  </sheetData>
  <sheetProtection selectLockedCells="1" selectUnlockedCells="1"/>
  <mergeCells count="150">
    <mergeCell ref="C54:E54"/>
    <mergeCell ref="I54:K54"/>
    <mergeCell ref="L54:M54"/>
    <mergeCell ref="N54:O54"/>
    <mergeCell ref="C57:P57"/>
    <mergeCell ref="C58:P58"/>
    <mergeCell ref="C52:E52"/>
    <mergeCell ref="J52:K52"/>
    <mergeCell ref="L52:M52"/>
    <mergeCell ref="N52:O52"/>
    <mergeCell ref="C53:E53"/>
    <mergeCell ref="J53:K53"/>
    <mergeCell ref="L53:M53"/>
    <mergeCell ref="N53:O53"/>
    <mergeCell ref="C50:E50"/>
    <mergeCell ref="J50:K50"/>
    <mergeCell ref="L50:M50"/>
    <mergeCell ref="N50:O50"/>
    <mergeCell ref="C51:E51"/>
    <mergeCell ref="J51:K51"/>
    <mergeCell ref="L51:M51"/>
    <mergeCell ref="N51:O51"/>
    <mergeCell ref="C48:E48"/>
    <mergeCell ref="J48:K48"/>
    <mergeCell ref="L48:M48"/>
    <mergeCell ref="N48:O48"/>
    <mergeCell ref="C49:E49"/>
    <mergeCell ref="J49:K49"/>
    <mergeCell ref="L49:M49"/>
    <mergeCell ref="N49:O49"/>
    <mergeCell ref="C46:E46"/>
    <mergeCell ref="J46:K46"/>
    <mergeCell ref="L46:M46"/>
    <mergeCell ref="N46:O46"/>
    <mergeCell ref="C47:E47"/>
    <mergeCell ref="J47:K47"/>
    <mergeCell ref="L47:M47"/>
    <mergeCell ref="N47:O47"/>
    <mergeCell ref="C44:E44"/>
    <mergeCell ref="J44:K44"/>
    <mergeCell ref="L44:M44"/>
    <mergeCell ref="N44:O44"/>
    <mergeCell ref="C45:E45"/>
    <mergeCell ref="J45:K45"/>
    <mergeCell ref="L45:M45"/>
    <mergeCell ref="N45:O45"/>
    <mergeCell ref="C42:E42"/>
    <mergeCell ref="J42:K42"/>
    <mergeCell ref="L42:M42"/>
    <mergeCell ref="N42:O42"/>
    <mergeCell ref="C43:E43"/>
    <mergeCell ref="J43:K43"/>
    <mergeCell ref="L43:M43"/>
    <mergeCell ref="N43:O43"/>
    <mergeCell ref="C40:E40"/>
    <mergeCell ref="J40:K40"/>
    <mergeCell ref="L40:M40"/>
    <mergeCell ref="N40:O40"/>
    <mergeCell ref="C41:E41"/>
    <mergeCell ref="J41:K41"/>
    <mergeCell ref="L41:M41"/>
    <mergeCell ref="N41:O41"/>
    <mergeCell ref="C38:E38"/>
    <mergeCell ref="J38:K38"/>
    <mergeCell ref="L38:M38"/>
    <mergeCell ref="N38:O38"/>
    <mergeCell ref="C39:E39"/>
    <mergeCell ref="J39:K39"/>
    <mergeCell ref="L39:M39"/>
    <mergeCell ref="N39:O39"/>
    <mergeCell ref="C36:E36"/>
    <mergeCell ref="J36:K36"/>
    <mergeCell ref="L36:M36"/>
    <mergeCell ref="N36:O36"/>
    <mergeCell ref="C37:E37"/>
    <mergeCell ref="J37:K37"/>
    <mergeCell ref="L37:M37"/>
    <mergeCell ref="N37:O37"/>
    <mergeCell ref="C34:E34"/>
    <mergeCell ref="J34:K34"/>
    <mergeCell ref="L34:M34"/>
    <mergeCell ref="N34:O34"/>
    <mergeCell ref="C35:E35"/>
    <mergeCell ref="J35:K35"/>
    <mergeCell ref="L35:M35"/>
    <mergeCell ref="N35:O35"/>
    <mergeCell ref="C32:E32"/>
    <mergeCell ref="J32:K32"/>
    <mergeCell ref="L32:M32"/>
    <mergeCell ref="N32:O32"/>
    <mergeCell ref="C33:E33"/>
    <mergeCell ref="J33:K33"/>
    <mergeCell ref="L33:M33"/>
    <mergeCell ref="N33:O33"/>
    <mergeCell ref="C30:E30"/>
    <mergeCell ref="J30:K30"/>
    <mergeCell ref="L30:M30"/>
    <mergeCell ref="N30:O30"/>
    <mergeCell ref="C31:E31"/>
    <mergeCell ref="J31:K31"/>
    <mergeCell ref="L31:M31"/>
    <mergeCell ref="N31:O31"/>
    <mergeCell ref="C28:E28"/>
    <mergeCell ref="J28:K28"/>
    <mergeCell ref="L28:M28"/>
    <mergeCell ref="N28:O28"/>
    <mergeCell ref="C29:E29"/>
    <mergeCell ref="J29:K29"/>
    <mergeCell ref="L29:M29"/>
    <mergeCell ref="N29:O29"/>
    <mergeCell ref="C26:E26"/>
    <mergeCell ref="J26:K26"/>
    <mergeCell ref="L26:M26"/>
    <mergeCell ref="N26:O26"/>
    <mergeCell ref="C27:E27"/>
    <mergeCell ref="J27:K27"/>
    <mergeCell ref="L27:M27"/>
    <mergeCell ref="N27:O27"/>
    <mergeCell ref="C24:E24"/>
    <mergeCell ref="J24:K24"/>
    <mergeCell ref="L24:M24"/>
    <mergeCell ref="N24:O24"/>
    <mergeCell ref="C25:E25"/>
    <mergeCell ref="J25:K25"/>
    <mergeCell ref="L25:M25"/>
    <mergeCell ref="N25:O25"/>
    <mergeCell ref="C22:E22"/>
    <mergeCell ref="J22:K22"/>
    <mergeCell ref="L22:M22"/>
    <mergeCell ref="N22:O22"/>
    <mergeCell ref="C23:E23"/>
    <mergeCell ref="J23:K23"/>
    <mergeCell ref="L23:M23"/>
    <mergeCell ref="N23:O23"/>
    <mergeCell ref="D12:G12"/>
    <mergeCell ref="D13:G13"/>
    <mergeCell ref="D15:G15"/>
    <mergeCell ref="C16:G16"/>
    <mergeCell ref="C20:E21"/>
    <mergeCell ref="I20:P21"/>
    <mergeCell ref="C3:P3"/>
    <mergeCell ref="C5:G5"/>
    <mergeCell ref="I5:P15"/>
    <mergeCell ref="C6:G6"/>
    <mergeCell ref="C7:G7"/>
    <mergeCell ref="C8:G8"/>
    <mergeCell ref="C9:G9"/>
    <mergeCell ref="C10:G10"/>
    <mergeCell ref="C11:G11"/>
    <mergeCell ref="C12:C13"/>
  </mergeCells>
  <phoneticPr fontId="10" type="noConversion"/>
  <printOptions horizontalCentered="1" verticalCentered="1"/>
  <pageMargins left="0.12777777777777777" right="0.11180555555555556" top="7.3611111111111113E-2" bottom="0.11944444444444445" header="0.51180555555555551" footer="0.51180555555555551"/>
  <pageSetup scale="63" orientation="portrait" useFirstPageNumber="1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Page 1 - Table 1</vt:lpstr>
      <vt:lpstr>Page 2 Rent Roll - Table 1</vt:lpstr>
      <vt:lpstr>'Page 1 - Table 1'!Print_Area</vt:lpstr>
      <vt:lpstr>'Page 2 Rent Roll - 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 Dog</dc:creator>
  <cp:lastModifiedBy>Gigi Galuz</cp:lastModifiedBy>
  <cp:lastPrinted>2019-03-06T20:23:22Z</cp:lastPrinted>
  <dcterms:created xsi:type="dcterms:W3CDTF">2015-09-15T20:58:35Z</dcterms:created>
  <dcterms:modified xsi:type="dcterms:W3CDTF">2026-08-28T06:44:49Z</dcterms:modified>
</cp:coreProperties>
</file>