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epartnerusacom.sharepoint.com/sites/Residential/Shared Documents/4. Projects/6. Calhoun-95 Units for Sale/"/>
    </mc:Choice>
  </mc:AlternateContent>
  <xr:revisionPtr revIDLastSave="298" documentId="13_ncr:1_{7D3E68B0-E269-4E4D-AF1E-929E7AED6615}" xr6:coauthVersionLast="47" xr6:coauthVersionMax="47" xr10:uidLastSave="{B4A6CCBF-E8D6-476F-ACE1-F67B8F74CA03}"/>
  <bookViews>
    <workbookView xWindow="-120" yWindow="-120" windowWidth="29040" windowHeight="15720" activeTab="2" xr2:uid="{CCA4B9B0-C3A5-4DD8-920A-2BB07C1D90FC}"/>
  </bookViews>
  <sheets>
    <sheet name="Calhoun 25 Unit" sheetId="4" r:id="rId1"/>
    <sheet name="Calhoun Price" sheetId="1" r:id="rId2"/>
    <sheet name="Site Map" sheetId="3" r:id="rId3"/>
    <sheet name="Floor Plan" sheetId="2" r:id="rId4"/>
  </sheets>
  <definedNames>
    <definedName name="_xlnm._FilterDatabase" localSheetId="0" hidden="1">'Calhoun 25 Unit'!$B$6:$P$34</definedName>
    <definedName name="_xlnm._FilterDatabase" localSheetId="1" hidden="1">'Calhoun Price'!$B$6:$J$104</definedName>
    <definedName name="_xlnm.Print_Area" localSheetId="0">'Calhoun 25 Unit'!$B$2:$P$37</definedName>
    <definedName name="_xlnm.Print_Area" localSheetId="1">'Calhoun Price'!$B$2:$J$107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4" l="1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7" i="4"/>
  <c r="K8" i="4" l="1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7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102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33" i="1"/>
  <c r="E2" i="2"/>
  <c r="E4" i="2"/>
  <c r="A6" i="2"/>
  <c r="H17" i="1"/>
  <c r="H18" i="1" s="1"/>
  <c r="H19" i="1" s="1"/>
  <c r="H20" i="1" s="1"/>
  <c r="H21" i="1" s="1"/>
  <c r="H76" i="1"/>
  <c r="H77" i="1" s="1"/>
  <c r="H78" i="1" s="1"/>
  <c r="H79" i="1" s="1"/>
  <c r="H80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G18" i="1"/>
  <c r="G19" i="1"/>
  <c r="G20" i="1"/>
  <c r="G21" i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I32" i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G65" i="1"/>
  <c r="G66" i="1"/>
  <c r="G67" i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G77" i="1"/>
  <c r="G78" i="1"/>
  <c r="G79" i="1"/>
  <c r="G80" i="1"/>
  <c r="G81" i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G92" i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7" i="1"/>
  <c r="I7" i="1" s="1"/>
  <c r="I32" i="4" l="1"/>
  <c r="I20" i="1"/>
  <c r="H81" i="1"/>
  <c r="I81" i="1" s="1"/>
  <c r="I79" i="1"/>
  <c r="I76" i="1"/>
  <c r="I19" i="1"/>
  <c r="I17" i="1"/>
  <c r="I21" i="1"/>
  <c r="I80" i="1"/>
  <c r="I77" i="1"/>
  <c r="I78" i="1"/>
  <c r="I18" i="1"/>
  <c r="H64" i="1" l="1"/>
  <c r="H65" i="1" s="1"/>
  <c r="I65" i="1" s="1"/>
  <c r="I64" i="1" l="1"/>
  <c r="H66" i="1"/>
  <c r="H91" i="1"/>
  <c r="H92" i="1" s="1"/>
  <c r="I92" i="1" s="1"/>
  <c r="H67" i="1" l="1"/>
  <c r="I67" i="1" s="1"/>
  <c r="I66" i="1"/>
  <c r="I91" i="1"/>
  <c r="I103" i="1" l="1"/>
  <c r="I104" i="1" s="1"/>
</calcChain>
</file>

<file path=xl/sharedStrings.xml><?xml version="1.0" encoding="utf-8"?>
<sst xmlns="http://schemas.openxmlformats.org/spreadsheetml/2006/main" count="397" uniqueCount="121">
  <si>
    <t>Henderson Trace</t>
  </si>
  <si>
    <t>UNIT #</t>
  </si>
  <si>
    <t>ADDRESS</t>
  </si>
  <si>
    <t>FLOOR PLAN</t>
  </si>
  <si>
    <t>SF</t>
  </si>
  <si>
    <t>BED/BATH</t>
  </si>
  <si>
    <t>BASE PRICE</t>
  </si>
  <si>
    <t>LOT PREMIUM</t>
  </si>
  <si>
    <t>AVAILABLE DATE</t>
  </si>
  <si>
    <t>100 Vickery Lane, Calhoun, GA 30701</t>
  </si>
  <si>
    <t>Brentwood</t>
  </si>
  <si>
    <t>4bd 2.5ba</t>
  </si>
  <si>
    <t>102 Vickery Lane, Calhoun, GA 30701</t>
  </si>
  <si>
    <t>Danbury</t>
  </si>
  <si>
    <t>104 Vickery Lane, Calhoun, GA 30701</t>
  </si>
  <si>
    <t>Oakgrove</t>
  </si>
  <si>
    <t>106 Vickery Lane, Calhoun, GA 30701</t>
  </si>
  <si>
    <t>108 Vickery Lane, Calhoun, GA 30701</t>
  </si>
  <si>
    <t>110 Vickery Lane, Calhoun, GA 30701</t>
  </si>
  <si>
    <t>112 Vickery Lane, Calhoun, GA 30701</t>
  </si>
  <si>
    <t>114 Vickery Lane, Calhoun, GA 30701</t>
  </si>
  <si>
    <t>116 Vickery Lane, Calhoun, GA 30701</t>
  </si>
  <si>
    <t>118 Vickery Lane, Calhoun, GA 30701</t>
  </si>
  <si>
    <t>120 Vickery Lane, Calhoun, GA 30701</t>
  </si>
  <si>
    <t>117 Vickery Lane, Calhoun, GA 30701</t>
  </si>
  <si>
    <t>115 Vickery Lane, Calhoun, GA 30701</t>
  </si>
  <si>
    <t>113 Vickery Lane, Calhoun, GA 30701</t>
  </si>
  <si>
    <t>111 Vickery Lane, Calhoun, GA 30701</t>
  </si>
  <si>
    <t>109 Vickery Lane, Calhoun, GA 30701</t>
  </si>
  <si>
    <t>107 Vickery Lane, Calhoun, GA 30701</t>
  </si>
  <si>
    <t>105 Vickery Lane, Calhoun, GA 30701</t>
  </si>
  <si>
    <t>103 Vickery Lane, Calhoun, GA 30701</t>
  </si>
  <si>
    <t>101 Vickery Lane, Calhoun, GA 30701</t>
  </si>
  <si>
    <t>111 Peterson Street, Calhoun, GA 30701</t>
  </si>
  <si>
    <t>109 Peterson Street, Calhoun, GA 30701</t>
  </si>
  <si>
    <t>107 Peterson Street, Calhoun, GA 30701</t>
  </si>
  <si>
    <t>105 Peterson Street, Calhoun, GA 30701</t>
  </si>
  <si>
    <t>103 Peterson Street, Calhoun, GA 30701</t>
  </si>
  <si>
    <t>202 Harrison Drive, Calhoun, GA 30701</t>
  </si>
  <si>
    <t>204 Harrison Drive, Calhoun, GA 30701</t>
  </si>
  <si>
    <t>206 Harrison Drive, Calhoun, GA 30701</t>
  </si>
  <si>
    <t>208 Harrison Drive, Calhoun, GA 30701</t>
  </si>
  <si>
    <t>210 Harrison Drive, Calhoun, GA 30701</t>
  </si>
  <si>
    <t>212 Harrison Drive, Calhoun, GA 30701</t>
  </si>
  <si>
    <t>214 Harrison Drive, Calhoun, GA 30701</t>
  </si>
  <si>
    <t>216 Harrison Drive, Calhoun, GA 30701</t>
  </si>
  <si>
    <t>218 Harrison Drive, Calhoun, GA 30701</t>
  </si>
  <si>
    <t>220 Harrison Drive, Calhoun, GA 30701</t>
  </si>
  <si>
    <t>221 Harrison Drive, Calhoun, GA 30701</t>
  </si>
  <si>
    <t>219 Harrison Drive, Calhoun, GA 30701</t>
  </si>
  <si>
    <t>217 Harrison Drive, Calhoun, GA 30701</t>
  </si>
  <si>
    <t>215 Harrison Drive, Calhoun, GA 30701</t>
  </si>
  <si>
    <t>213 Harrison Drive, Calhoun, GA 30701</t>
  </si>
  <si>
    <t>211 Harrison Drive, Calhoun, GA 30701</t>
  </si>
  <si>
    <t>209 Harrison Drive, Calhoun, GA 30701</t>
  </si>
  <si>
    <t>207 Harrison Drive, Calhoun, GA 30701</t>
  </si>
  <si>
    <t>205 Harrison Drive, Calhoun, GA 30701</t>
  </si>
  <si>
    <t>203 Harrison Drive, Calhoun, GA 30701</t>
  </si>
  <si>
    <t>201 Harrison Drive, Calhoun, GA 30701</t>
  </si>
  <si>
    <t>105 Harrison Drive, Calhoun, GA 30701</t>
  </si>
  <si>
    <t>103 Harrison Drive, Calhoun, GA 30701</t>
  </si>
  <si>
    <t>101 Harrison Drive, Calhoun, GA 30701</t>
  </si>
  <si>
    <t>300 Harrison Drive, Calhoun, GA 30701</t>
  </si>
  <si>
    <t>302 Harrison Drive, Calhoun, GA 30701</t>
  </si>
  <si>
    <t>304 Harrison Drive, Calhoun, GA 30701</t>
  </si>
  <si>
    <t>306 Harrison Drive, Calhoun, GA 30701</t>
  </si>
  <si>
    <t>308 Harrison Drive, Calhoun, GA 30701</t>
  </si>
  <si>
    <t>310 Harrison Drive, Calhoun, GA 30701</t>
  </si>
  <si>
    <t>312 Harrison Drive, Calhoun, GA 30701</t>
  </si>
  <si>
    <t>314 Harrison Drive, Calhoun, GA 30701</t>
  </si>
  <si>
    <t>315 Harrison Drive, Calhoun, GA 30701</t>
  </si>
  <si>
    <t>313 Harrison Drive, Calhoun, GA 30701</t>
  </si>
  <si>
    <t>311 Harrison Drive, Calhoun, GA 30701</t>
  </si>
  <si>
    <t>309 Harrison Drive, Calhoun, GA 30701</t>
  </si>
  <si>
    <t>307 Harrison Drive, Calhoun, GA 30701</t>
  </si>
  <si>
    <t>305 Harrison Drive, Calhoun, GA 30701</t>
  </si>
  <si>
    <t>303 Harrison Drive, Calhoun, GA 30701</t>
  </si>
  <si>
    <t>301 Harrison Drive, Calhoun, GA 30701</t>
  </si>
  <si>
    <t>100 Harrison Drive, Calhoun, GA 30701</t>
  </si>
  <si>
    <t>102 Harrison Drive, Calhoun, GA 30701</t>
  </si>
  <si>
    <t>104 Harrison Drive, Calhoun, GA 30701</t>
  </si>
  <si>
    <t>102 Peterson Street, Calhoun, GA 30701</t>
  </si>
  <si>
    <t>104 Peterson Street, Calhoun, GA 30701</t>
  </si>
  <si>
    <t>106 Peterson Street, Calhoun, GA 30701</t>
  </si>
  <si>
    <t>108 Peterson Street, Calhoun, GA 30701</t>
  </si>
  <si>
    <t>110 Peterson Street, Calhoun, GA 30701</t>
  </si>
  <si>
    <t>200 Vickery Lane, Calhoun, GA 30701</t>
  </si>
  <si>
    <t>202 Vickery Lane, Calhoun, GA 30701</t>
  </si>
  <si>
    <t>204 Vickery Lane, Calhoun, GA 30701</t>
  </si>
  <si>
    <t>206 Vickery Lane, Calhoun, GA 30701</t>
  </si>
  <si>
    <t>208 Vickery Lane, Calhoun, GA 30701</t>
  </si>
  <si>
    <t>210 Vickery Lane, Calhoun, GA 30701</t>
  </si>
  <si>
    <t>212 Vickery Lane, Calhoun, GA 30701</t>
  </si>
  <si>
    <t>214 Vickery Lane, Calhoun, GA 30701</t>
  </si>
  <si>
    <t>216 Vickery Lane, Calhoun, GA 30701</t>
  </si>
  <si>
    <t>218 Vickery Lane, Calhoun, GA 30701</t>
  </si>
  <si>
    <t>220 Vickery Lane, Calhoun, GA 30701</t>
  </si>
  <si>
    <t>219 Vickery Lane, Calhoun, GA 30701</t>
  </si>
  <si>
    <t>217 Vickery Lane, Calhoun, GA 30701</t>
  </si>
  <si>
    <t>215 Vickery Lane, Calhoun, GA 30701</t>
  </si>
  <si>
    <t>213 Vickery Lane, Calhoun, GA 30701</t>
  </si>
  <si>
    <t>211 Vickery Lane, Calhoun, GA 30701</t>
  </si>
  <si>
    <t>209 Vickery Lane, Calhoun, GA 30701</t>
  </si>
  <si>
    <t>207 Vickery Lane, Calhoun, GA 30701</t>
  </si>
  <si>
    <t>205 Vickery Lane, Calhoun, GA 30701</t>
  </si>
  <si>
    <t>203 Vickery Lane, Calhoun, GA 30701</t>
  </si>
  <si>
    <t>201 Vickery Lane, Calhoun, GA 30701</t>
  </si>
  <si>
    <t>SQFT</t>
  </si>
  <si>
    <t>Adjustment Price</t>
  </si>
  <si>
    <t>Purchase Price</t>
  </si>
  <si>
    <t>Base PRICE</t>
  </si>
  <si>
    <t>200 Harrison Drive, Calhoun, GA 30701</t>
  </si>
  <si>
    <t>300 Harrison Drive Calhoun, GA 30701     |    wepartnerrealty.com    |    janez@wepartnergroup.com   | 470-479-1210</t>
  </si>
  <si>
    <t>Total</t>
  </si>
  <si>
    <t>Current Rent</t>
  </si>
  <si>
    <t>Annual Income</t>
  </si>
  <si>
    <t>Property Tax</t>
  </si>
  <si>
    <t>Property Insurance</t>
  </si>
  <si>
    <t>HOA</t>
  </si>
  <si>
    <t>NOI</t>
  </si>
  <si>
    <t>Cap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</si>
</sst>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&quot;$&quot;#,##0"/>
    <numFmt numFmtId="166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Hurme Geometric Sans 4"/>
      <family val="2"/>
    </font>
    <font>
      <b/>
      <sz val="12"/>
      <color theme="1"/>
      <name val="Hurme Geometric Sans 4"/>
      <family val="2"/>
    </font>
    <font>
      <sz val="12"/>
      <color theme="1"/>
      <name val="Brandon Grotesque Light"/>
      <family val="2"/>
    </font>
    <font>
      <b/>
      <sz val="11"/>
      <color theme="1"/>
      <name val="Brandon Grotesque Light"/>
      <family val="2"/>
    </font>
    <font>
      <sz val="24"/>
      <color theme="1"/>
      <name val="HURME GEOMETRIC"/>
    </font>
    <font>
      <sz val="14"/>
      <color theme="1"/>
      <name val="HURME GEOMETRIC"/>
    </font>
    <font>
      <sz val="14"/>
      <color theme="1"/>
      <name val="Brandon Grotesque Light"/>
      <family val="2"/>
    </font>
    <font>
      <b/>
      <sz val="14"/>
      <color theme="1"/>
      <name val="Brandon Grotesque Light"/>
      <family val="2"/>
    </font>
    <font>
      <sz val="8"/>
      <name val="Calibri"/>
      <family val="2"/>
      <scheme val="minor"/>
    </font>
    <font>
      <b/>
      <sz val="36"/>
      <color rgb="FF7F1416"/>
      <name val="Hurme Geometric Sans 4"/>
      <family val="2"/>
    </font>
    <font>
      <b/>
      <sz val="12"/>
      <color theme="1"/>
      <name val="Brandon Grotesque Light"/>
      <family val="2"/>
    </font>
    <font>
      <sz val="20"/>
      <color theme="1"/>
      <name val="HURME GEOMETRIC"/>
    </font>
    <font>
      <sz val="24"/>
      <color rgb="FFFF0000"/>
      <name val="HURME GEOMETRIC"/>
    </font>
    <font>
      <sz val="20"/>
      <color rgb="FFFF0000"/>
      <name val="HURME GEOMETRIC"/>
    </font>
    <font>
      <sz val="24"/>
      <name val="HURME GEOMETRIC"/>
    </font>
    <font>
      <b/>
      <sz val="12"/>
      <color theme="1"/>
      <name val="Brandon Grotesque Light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7F14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2">
    <xf numFmtId="0" fontId="0" fillId="0" borderId="0" xfId="0"/>
    <xf numFmtId="0" fontId="7" fillId="4" borderId="0" xfId="0" applyFont="1" applyFill="1" applyAlignment="1">
      <alignment horizontal="left"/>
    </xf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3" fillId="4" borderId="0" xfId="2" applyNumberFormat="1" applyFont="1" applyFill="1" applyBorder="1" applyAlignment="1">
      <alignment horizontal="center"/>
    </xf>
    <xf numFmtId="0" fontId="2" fillId="4" borderId="0" xfId="0" applyFont="1" applyFill="1"/>
    <xf numFmtId="0" fontId="5" fillId="4" borderId="0" xfId="0" applyFont="1" applyFill="1"/>
    <xf numFmtId="165" fontId="16" fillId="4" borderId="0" xfId="0" applyNumberFormat="1" applyFont="1" applyFill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6" fillId="3" borderId="2" xfId="1" applyFont="1" applyFill="1" applyBorder="1" applyAlignment="1">
      <alignment horizontal="center"/>
    </xf>
    <xf numFmtId="0" fontId="6" fillId="3" borderId="2" xfId="2" applyNumberFormat="1" applyFont="1" applyFill="1" applyBorder="1" applyAlignment="1">
      <alignment horizontal="center"/>
    </xf>
    <xf numFmtId="165" fontId="6" fillId="3" borderId="2" xfId="1" applyNumberFormat="1" applyFont="1" applyFill="1" applyBorder="1" applyAlignment="1">
      <alignment horizontal="center"/>
    </xf>
    <xf numFmtId="0" fontId="7" fillId="4" borderId="4" xfId="0" applyFont="1" applyFill="1" applyBorder="1" applyAlignment="1">
      <alignment horizontal="left"/>
    </xf>
    <xf numFmtId="0" fontId="5" fillId="4" borderId="6" xfId="0" applyFont="1" applyFill="1" applyBorder="1"/>
    <xf numFmtId="164" fontId="10" fillId="5" borderId="2" xfId="3" applyNumberFormat="1" applyFont="1" applyFill="1" applyBorder="1" applyAlignment="1">
      <alignment horizontal="centerContinuous" vertical="center"/>
    </xf>
    <xf numFmtId="164" fontId="10" fillId="5" borderId="0" xfId="3" applyNumberFormat="1" applyFont="1" applyFill="1" applyBorder="1" applyAlignment="1">
      <alignment horizontal="centerContinuous" vertical="center"/>
    </xf>
    <xf numFmtId="0" fontId="15" fillId="5" borderId="1" xfId="0" applyFont="1" applyFill="1" applyBorder="1" applyAlignment="1">
      <alignment horizontal="centerContinuous" vertical="center"/>
    </xf>
    <xf numFmtId="0" fontId="15" fillId="5" borderId="2" xfId="0" applyFont="1" applyFill="1" applyBorder="1" applyAlignment="1">
      <alignment horizontal="centerContinuous" vertical="center"/>
    </xf>
    <xf numFmtId="0" fontId="15" fillId="5" borderId="4" xfId="0" applyFont="1" applyFill="1" applyBorder="1" applyAlignment="1">
      <alignment horizontal="centerContinuous" vertical="center"/>
    </xf>
    <xf numFmtId="0" fontId="15" fillId="5" borderId="0" xfId="0" applyFont="1" applyFill="1" applyAlignment="1">
      <alignment horizontal="centerContinuous" vertical="center"/>
    </xf>
    <xf numFmtId="0" fontId="9" fillId="0" borderId="7" xfId="0" applyFont="1" applyBorder="1" applyAlignment="1">
      <alignment horizontal="center"/>
    </xf>
    <xf numFmtId="0" fontId="8" fillId="0" borderId="7" xfId="0" applyFont="1" applyBorder="1"/>
    <xf numFmtId="0" fontId="8" fillId="0" borderId="7" xfId="0" applyFont="1" applyBorder="1" applyAlignment="1">
      <alignment horizontal="center"/>
    </xf>
    <xf numFmtId="3" fontId="8" fillId="0" borderId="7" xfId="2" applyNumberFormat="1" applyFont="1" applyFill="1" applyBorder="1" applyAlignment="1">
      <alignment horizontal="center"/>
    </xf>
    <xf numFmtId="165" fontId="16" fillId="0" borderId="7" xfId="0" applyNumberFormat="1" applyFont="1" applyBorder="1" applyAlignment="1">
      <alignment horizontal="center"/>
    </xf>
    <xf numFmtId="3" fontId="8" fillId="0" borderId="7" xfId="0" applyNumberFormat="1" applyFont="1" applyBorder="1" applyAlignment="1">
      <alignment horizontal="center"/>
    </xf>
    <xf numFmtId="166" fontId="8" fillId="0" borderId="7" xfId="2" applyNumberFormat="1" applyFont="1" applyBorder="1" applyAlignment="1">
      <alignment horizontal="center"/>
    </xf>
    <xf numFmtId="1" fontId="8" fillId="0" borderId="7" xfId="2" applyNumberFormat="1" applyFont="1" applyBorder="1" applyAlignment="1">
      <alignment horizontal="center"/>
    </xf>
    <xf numFmtId="0" fontId="8" fillId="0" borderId="7" xfId="2" applyNumberFormat="1" applyFont="1" applyBorder="1" applyAlignment="1">
      <alignment horizontal="center"/>
    </xf>
    <xf numFmtId="0" fontId="11" fillId="4" borderId="0" xfId="0" applyFont="1" applyFill="1" applyAlignment="1">
      <alignment horizontal="centerContinuous"/>
    </xf>
    <xf numFmtId="3" fontId="12" fillId="4" borderId="0" xfId="2" applyNumberFormat="1" applyFont="1" applyFill="1" applyBorder="1" applyAlignment="1">
      <alignment horizontal="centerContinuous" vertical="center"/>
    </xf>
    <xf numFmtId="0" fontId="12" fillId="4" borderId="0" xfId="0" applyFont="1" applyFill="1" applyAlignment="1">
      <alignment horizontal="centerContinuous"/>
    </xf>
    <xf numFmtId="164" fontId="13" fillId="4" borderId="0" xfId="3" applyNumberFormat="1" applyFont="1" applyFill="1" applyBorder="1" applyAlignment="1">
      <alignment horizontal="centerContinuous"/>
    </xf>
    <xf numFmtId="0" fontId="8" fillId="4" borderId="8" xfId="0" applyFont="1" applyFill="1" applyBorder="1" applyAlignment="1">
      <alignment horizontal="centerContinuous"/>
    </xf>
    <xf numFmtId="0" fontId="11" fillId="4" borderId="9" xfId="0" applyFont="1" applyFill="1" applyBorder="1" applyAlignment="1">
      <alignment horizontal="centerContinuous"/>
    </xf>
    <xf numFmtId="3" fontId="12" fillId="4" borderId="9" xfId="2" applyNumberFormat="1" applyFont="1" applyFill="1" applyBorder="1" applyAlignment="1">
      <alignment horizontal="centerContinuous" vertical="center"/>
    </xf>
    <xf numFmtId="0" fontId="12" fillId="4" borderId="9" xfId="0" applyFont="1" applyFill="1" applyBorder="1" applyAlignment="1">
      <alignment horizontal="centerContinuous"/>
    </xf>
    <xf numFmtId="164" fontId="13" fillId="4" borderId="9" xfId="3" applyNumberFormat="1" applyFont="1" applyFill="1" applyBorder="1" applyAlignment="1">
      <alignment horizontal="centerContinuous"/>
    </xf>
    <xf numFmtId="0" fontId="9" fillId="4" borderId="0" xfId="0" applyFont="1" applyFill="1" applyAlignment="1">
      <alignment horizontal="center"/>
    </xf>
    <xf numFmtId="0" fontId="8" fillId="4" borderId="0" xfId="0" applyFont="1" applyFill="1"/>
    <xf numFmtId="0" fontId="8" fillId="4" borderId="0" xfId="0" applyFont="1" applyFill="1" applyAlignment="1">
      <alignment horizontal="center"/>
    </xf>
    <xf numFmtId="3" fontId="8" fillId="4" borderId="0" xfId="2" applyNumberFormat="1" applyFont="1" applyFill="1" applyBorder="1" applyAlignment="1">
      <alignment horizontal="center"/>
    </xf>
    <xf numFmtId="3" fontId="8" fillId="4" borderId="0" xfId="0" applyNumberFormat="1" applyFont="1" applyFill="1" applyAlignment="1">
      <alignment horizontal="center"/>
    </xf>
    <xf numFmtId="14" fontId="3" fillId="4" borderId="0" xfId="0" applyNumberFormat="1" applyFont="1" applyFill="1" applyAlignment="1">
      <alignment horizontal="center"/>
    </xf>
    <xf numFmtId="14" fontId="10" fillId="5" borderId="3" xfId="3" applyNumberFormat="1" applyFont="1" applyFill="1" applyBorder="1" applyAlignment="1">
      <alignment horizontal="centerContinuous" vertical="center"/>
    </xf>
    <xf numFmtId="14" fontId="3" fillId="4" borderId="5" xfId="0" applyNumberFormat="1" applyFont="1" applyFill="1" applyBorder="1" applyAlignment="1">
      <alignment horizontal="center"/>
    </xf>
    <xf numFmtId="14" fontId="6" fillId="3" borderId="3" xfId="1" applyNumberFormat="1" applyFont="1" applyFill="1" applyBorder="1" applyAlignment="1">
      <alignment horizontal="center"/>
    </xf>
    <xf numFmtId="14" fontId="16" fillId="0" borderId="7" xfId="0" applyNumberFormat="1" applyFont="1" applyBorder="1" applyAlignment="1">
      <alignment horizontal="center"/>
    </xf>
    <xf numFmtId="14" fontId="16" fillId="4" borderId="0" xfId="0" applyNumberFormat="1" applyFont="1" applyFill="1" applyAlignment="1">
      <alignment horizontal="center"/>
    </xf>
    <xf numFmtId="14" fontId="8" fillId="4" borderId="10" xfId="0" applyNumberFormat="1" applyFont="1" applyFill="1" applyBorder="1" applyAlignment="1">
      <alignment horizontal="centerContinuous"/>
    </xf>
    <xf numFmtId="164" fontId="17" fillId="5" borderId="0" xfId="3" applyNumberFormat="1" applyFont="1" applyFill="1" applyBorder="1" applyAlignment="1">
      <alignment horizontal="centerContinuous" vertical="center"/>
    </xf>
    <xf numFmtId="164" fontId="18" fillId="5" borderId="0" xfId="3" applyNumberFormat="1" applyFont="1" applyFill="1" applyBorder="1" applyAlignment="1">
      <alignment horizontal="centerContinuous" vertical="center"/>
    </xf>
    <xf numFmtId="164" fontId="19" fillId="5" borderId="0" xfId="3" applyNumberFormat="1" applyFont="1" applyFill="1" applyBorder="1" applyAlignment="1">
      <alignment horizontal="centerContinuous" vertical="center"/>
    </xf>
    <xf numFmtId="14" fontId="17" fillId="5" borderId="5" xfId="3" applyNumberFormat="1" applyFont="1" applyFill="1" applyBorder="1" applyAlignment="1">
      <alignment horizontal="centerContinuous" vertical="center"/>
    </xf>
    <xf numFmtId="164" fontId="20" fillId="5" borderId="0" xfId="3" applyNumberFormat="1" applyFont="1" applyFill="1" applyBorder="1" applyAlignment="1">
      <alignment horizontal="centerContinuous" vertical="center"/>
    </xf>
    <xf numFmtId="14" fontId="20" fillId="5" borderId="5" xfId="3" applyNumberFormat="1" applyFont="1" applyFill="1" applyBorder="1" applyAlignment="1">
      <alignment horizontal="centerContinuous" vertical="center"/>
    </xf>
    <xf numFmtId="0" fontId="6" fillId="3" borderId="0" xfId="1" applyFont="1" applyFill="1" applyBorder="1" applyAlignment="1">
      <alignment horizontal="center"/>
    </xf>
    <xf numFmtId="166" fontId="0" fillId="0" borderId="0" xfId="2" applyNumberFormat="1" applyFont="1"/>
    <xf numFmtId="2" fontId="0" fillId="0" borderId="0" xfId="0" applyNumberFormat="1"/>
    <xf numFmtId="166" fontId="8" fillId="0" borderId="7" xfId="2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/>
    </xf>
    <xf numFmtId="10" fontId="16" fillId="0" borderId="7" xfId="4" applyNumberFormat="1" applyFont="1" applyBorder="1" applyAlignment="1">
      <alignment horizontal="center"/>
    </xf>
  </cellXfs>
  <cellStyles count="5">
    <cellStyle name="Accent1" xfId="1" builtinId="29"/>
    <cellStyle name="Comma" xfId="2" builtinId="3"/>
    <cellStyle name="Currency" xfId="3" builtinId="4"/>
    <cellStyle name="Normal" xfId="0" builtinId="0"/>
    <cellStyle name="Percent" xfId="4" builtinId="5"/>
  </cellStyles>
  <dxfs count="0"/>
  <tableStyles count="0" defaultTableStyle="TableStyleMedium2" defaultPivotStyle="PivotStyleLight16"/>
  <colors>
    <mruColors>
      <color rgb="FF7F14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264167</xdr:colOff>
      <xdr:row>4</xdr:row>
      <xdr:rowOff>149244</xdr:rowOff>
    </xdr:from>
    <xdr:to>
      <xdr:col>27</xdr:col>
      <xdr:colOff>364429</xdr:colOff>
      <xdr:row>130</xdr:row>
      <xdr:rowOff>174579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8040EEB-311B-D241-A132-BEC7201AC1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3" t="9500" r="10783" b="11236"/>
        <a:stretch/>
      </xdr:blipFill>
      <xdr:spPr>
        <a:xfrm>
          <a:off x="15094592" y="1435119"/>
          <a:ext cx="9244262" cy="109219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273326</xdr:colOff>
      <xdr:row>0</xdr:row>
      <xdr:rowOff>0</xdr:rowOff>
    </xdr:from>
    <xdr:to>
      <xdr:col>15</xdr:col>
      <xdr:colOff>423284</xdr:colOff>
      <xdr:row>57</xdr:row>
      <xdr:rowOff>1730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BE3F14-4625-4B69-A46B-82027C9A00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3" t="9500" r="10783" b="11236"/>
        <a:stretch/>
      </xdr:blipFill>
      <xdr:spPr>
        <a:xfrm>
          <a:off x="273326" y="0"/>
          <a:ext cx="9343654" cy="10860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0668A-50C5-45A2-92B2-03980321B66C}">
  <sheetPr>
    <pageSetUpPr fitToPage="1"/>
  </sheetPr>
  <dimension ref="B1:R104"/>
  <sheetViews>
    <sheetView zoomScaleNormal="100" workbookViewId="0">
      <selection activeCell="F27" sqref="F27"/>
    </sheetView>
  </sheetViews>
  <sheetFormatPr defaultColWidth="9.140625" defaultRowHeight="15.75"/>
  <cols>
    <col min="1" max="1" width="9.140625" style="3"/>
    <col min="2" max="2" width="14.140625" style="1" bestFit="1" customWidth="1"/>
    <col min="3" max="3" width="42.7109375" style="2" customWidth="1"/>
    <col min="4" max="4" width="21.85546875" style="3" customWidth="1"/>
    <col min="5" max="5" width="9.28515625" style="2" customWidth="1"/>
    <col min="6" max="6" width="13.85546875" style="4" customWidth="1"/>
    <col min="7" max="7" width="14.5703125" style="4" bestFit="1" customWidth="1"/>
    <col min="8" max="8" width="22.140625" style="4" bestFit="1" customWidth="1"/>
    <col min="9" max="9" width="22.7109375" style="2" bestFit="1" customWidth="1"/>
    <col min="10" max="15" width="22.7109375" style="2" customWidth="1"/>
    <col min="16" max="16" width="34.140625" style="43" bestFit="1" customWidth="1"/>
    <col min="17" max="16384" width="9.140625" style="3"/>
  </cols>
  <sheetData>
    <row r="1" spans="2:16">
      <c r="B1" s="3"/>
      <c r="C1" s="3"/>
    </row>
    <row r="2" spans="2:16" ht="15.6" customHeight="1">
      <c r="B2" s="16"/>
      <c r="C2" s="17"/>
      <c r="D2" s="17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44"/>
    </row>
    <row r="3" spans="2:16" ht="45">
      <c r="B3" s="18" t="s">
        <v>0</v>
      </c>
      <c r="C3" s="19"/>
      <c r="D3" s="19"/>
      <c r="E3" s="15"/>
      <c r="F3" s="51"/>
      <c r="G3" s="54"/>
      <c r="H3" s="54"/>
      <c r="I3" s="54"/>
      <c r="J3" s="54"/>
      <c r="K3" s="54"/>
      <c r="L3" s="54"/>
      <c r="M3" s="54"/>
      <c r="N3" s="54"/>
      <c r="O3" s="54"/>
      <c r="P3" s="55"/>
    </row>
    <row r="4" spans="2:16" ht="25.5" customHeight="1">
      <c r="B4" s="18"/>
      <c r="C4" s="19"/>
      <c r="D4" s="19"/>
      <c r="E4" s="15"/>
      <c r="F4" s="51"/>
      <c r="G4" s="52"/>
      <c r="H4" s="52"/>
      <c r="I4" s="50"/>
      <c r="J4" s="50"/>
      <c r="K4" s="50"/>
      <c r="L4" s="50"/>
      <c r="M4" s="50"/>
      <c r="N4" s="50"/>
      <c r="O4" s="50"/>
      <c r="P4" s="53"/>
    </row>
    <row r="5" spans="2:16">
      <c r="B5" s="12"/>
      <c r="P5" s="45"/>
    </row>
    <row r="6" spans="2:16" s="5" customFormat="1">
      <c r="B6" s="8" t="s">
        <v>1</v>
      </c>
      <c r="C6" s="9" t="s">
        <v>2</v>
      </c>
      <c r="D6" s="9" t="s">
        <v>3</v>
      </c>
      <c r="E6" s="10" t="s">
        <v>4</v>
      </c>
      <c r="F6" s="9" t="s">
        <v>5</v>
      </c>
      <c r="G6" s="9" t="s">
        <v>110</v>
      </c>
      <c r="H6" s="9" t="s">
        <v>7</v>
      </c>
      <c r="I6" s="11" t="s">
        <v>109</v>
      </c>
      <c r="J6" s="11" t="s">
        <v>114</v>
      </c>
      <c r="K6" s="11" t="s">
        <v>115</v>
      </c>
      <c r="L6" s="11" t="s">
        <v>116</v>
      </c>
      <c r="M6" s="11" t="s">
        <v>117</v>
      </c>
      <c r="N6" s="11" t="s">
        <v>118</v>
      </c>
      <c r="O6" s="46" t="s">
        <v>119</v>
      </c>
      <c r="P6" s="46" t="s">
        <v>120</v>
      </c>
    </row>
    <row r="7" spans="2:16" s="6" customFormat="1">
      <c r="B7" s="20">
        <v>26</v>
      </c>
      <c r="C7" s="21" t="s">
        <v>111</v>
      </c>
      <c r="D7" s="22" t="s">
        <v>15</v>
      </c>
      <c r="E7" s="23">
        <v>1700</v>
      </c>
      <c r="F7" s="22" t="s">
        <v>11</v>
      </c>
      <c r="G7" s="25">
        <v>267500</v>
      </c>
      <c r="H7" s="59">
        <v>3000</v>
      </c>
      <c r="I7" s="24">
        <f t="shared" ref="I7" si="0">SUM(G7:H7)</f>
        <v>270500</v>
      </c>
      <c r="J7" s="24">
        <v>1850</v>
      </c>
      <c r="K7" s="24">
        <f>J7*12</f>
        <v>22200</v>
      </c>
      <c r="L7" s="24">
        <v>2575.15</v>
      </c>
      <c r="M7" s="24">
        <v>609</v>
      </c>
      <c r="N7" s="24">
        <f>120*12</f>
        <v>1440</v>
      </c>
      <c r="O7" s="24">
        <f>K7-SUM(L7:N7)</f>
        <v>17575.849999999999</v>
      </c>
      <c r="P7" s="61">
        <f>O7/I7</f>
        <v>6.4975415896487976E-2</v>
      </c>
    </row>
    <row r="8" spans="2:16" s="6" customFormat="1">
      <c r="B8" s="20">
        <v>27</v>
      </c>
      <c r="C8" s="21" t="s">
        <v>38</v>
      </c>
      <c r="D8" s="22" t="s">
        <v>10</v>
      </c>
      <c r="E8" s="23">
        <v>1733</v>
      </c>
      <c r="F8" s="22" t="s">
        <v>11</v>
      </c>
      <c r="G8" s="25">
        <v>272500</v>
      </c>
      <c r="H8" s="59"/>
      <c r="I8" s="24">
        <f>SUM(G8:H8)</f>
        <v>272500</v>
      </c>
      <c r="J8" s="24">
        <v>1800</v>
      </c>
      <c r="K8" s="24">
        <f t="shared" ref="K8:K31" si="1">J8*12</f>
        <v>21600</v>
      </c>
      <c r="L8" s="24">
        <v>2575.15</v>
      </c>
      <c r="M8" s="24">
        <v>612</v>
      </c>
      <c r="N8" s="24">
        <f t="shared" ref="N8:N31" si="2">120*12</f>
        <v>1440</v>
      </c>
      <c r="O8" s="24">
        <f t="shared" ref="O8:O31" si="3">K8-SUM(L8:N8)</f>
        <v>16972.849999999999</v>
      </c>
      <c r="P8" s="61">
        <f t="shared" ref="P8:P31" si="4">O8/I8</f>
        <v>6.2285688073394491E-2</v>
      </c>
    </row>
    <row r="9" spans="2:16" s="6" customFormat="1">
      <c r="B9" s="20">
        <v>28</v>
      </c>
      <c r="C9" s="21" t="s">
        <v>39</v>
      </c>
      <c r="D9" s="22" t="s">
        <v>13</v>
      </c>
      <c r="E9" s="23">
        <v>1767</v>
      </c>
      <c r="F9" s="22" t="s">
        <v>11</v>
      </c>
      <c r="G9" s="25">
        <v>275000</v>
      </c>
      <c r="H9" s="59"/>
      <c r="I9" s="24">
        <f t="shared" ref="I9:I31" si="5">SUM(G9:H9)</f>
        <v>275000</v>
      </c>
      <c r="J9" s="24">
        <v>1850</v>
      </c>
      <c r="K9" s="24">
        <f t="shared" si="1"/>
        <v>22200</v>
      </c>
      <c r="L9" s="24">
        <v>2575.15</v>
      </c>
      <c r="M9" s="24">
        <v>615</v>
      </c>
      <c r="N9" s="24">
        <f t="shared" si="2"/>
        <v>1440</v>
      </c>
      <c r="O9" s="24">
        <f t="shared" si="3"/>
        <v>17569.849999999999</v>
      </c>
      <c r="P9" s="61">
        <f t="shared" si="4"/>
        <v>6.3890363636363634E-2</v>
      </c>
    </row>
    <row r="10" spans="2:16" s="6" customFormat="1">
      <c r="B10" s="20">
        <v>29</v>
      </c>
      <c r="C10" s="21" t="s">
        <v>40</v>
      </c>
      <c r="D10" s="22" t="s">
        <v>15</v>
      </c>
      <c r="E10" s="23">
        <v>1700</v>
      </c>
      <c r="F10" s="22" t="s">
        <v>11</v>
      </c>
      <c r="G10" s="25">
        <v>267500</v>
      </c>
      <c r="H10" s="59"/>
      <c r="I10" s="24">
        <f t="shared" si="5"/>
        <v>267500</v>
      </c>
      <c r="J10" s="24">
        <v>1895</v>
      </c>
      <c r="K10" s="24">
        <f t="shared" si="1"/>
        <v>22740</v>
      </c>
      <c r="L10" s="24">
        <v>2575.15</v>
      </c>
      <c r="M10" s="24">
        <v>609</v>
      </c>
      <c r="N10" s="24">
        <f t="shared" si="2"/>
        <v>1440</v>
      </c>
      <c r="O10" s="24">
        <f t="shared" si="3"/>
        <v>18115.849999999999</v>
      </c>
      <c r="P10" s="61">
        <f t="shared" si="4"/>
        <v>6.7722803738317752E-2</v>
      </c>
    </row>
    <row r="11" spans="2:16" s="6" customFormat="1">
      <c r="B11" s="20">
        <v>30</v>
      </c>
      <c r="C11" s="21" t="s">
        <v>41</v>
      </c>
      <c r="D11" s="22" t="s">
        <v>13</v>
      </c>
      <c r="E11" s="23">
        <v>1767</v>
      </c>
      <c r="F11" s="22" t="s">
        <v>11</v>
      </c>
      <c r="G11" s="25">
        <v>275000</v>
      </c>
      <c r="H11" s="59"/>
      <c r="I11" s="24">
        <f t="shared" si="5"/>
        <v>275000</v>
      </c>
      <c r="J11" s="24">
        <v>1850</v>
      </c>
      <c r="K11" s="24">
        <f t="shared" si="1"/>
        <v>22200</v>
      </c>
      <c r="L11" s="24">
        <v>2575.15</v>
      </c>
      <c r="M11" s="24">
        <v>598</v>
      </c>
      <c r="N11" s="24">
        <f t="shared" si="2"/>
        <v>1440</v>
      </c>
      <c r="O11" s="24">
        <f t="shared" si="3"/>
        <v>17586.849999999999</v>
      </c>
      <c r="P11" s="61">
        <f t="shared" si="4"/>
        <v>6.3952181818181811E-2</v>
      </c>
    </row>
    <row r="12" spans="2:16" s="6" customFormat="1">
      <c r="B12" s="20">
        <v>31</v>
      </c>
      <c r="C12" s="21" t="s">
        <v>42</v>
      </c>
      <c r="D12" s="22" t="s">
        <v>10</v>
      </c>
      <c r="E12" s="23">
        <v>1733</v>
      </c>
      <c r="F12" s="22" t="s">
        <v>11</v>
      </c>
      <c r="G12" s="25">
        <v>272500</v>
      </c>
      <c r="H12" s="59"/>
      <c r="I12" s="24">
        <f t="shared" si="5"/>
        <v>272500</v>
      </c>
      <c r="J12" s="24">
        <v>1850</v>
      </c>
      <c r="K12" s="24">
        <f t="shared" si="1"/>
        <v>22200</v>
      </c>
      <c r="L12" s="24">
        <v>2575.15</v>
      </c>
      <c r="M12" s="24">
        <v>612</v>
      </c>
      <c r="N12" s="24">
        <f t="shared" si="2"/>
        <v>1440</v>
      </c>
      <c r="O12" s="24">
        <f t="shared" si="3"/>
        <v>17572.849999999999</v>
      </c>
      <c r="P12" s="61">
        <f t="shared" si="4"/>
        <v>6.4487522935779806E-2</v>
      </c>
    </row>
    <row r="13" spans="2:16" s="6" customFormat="1">
      <c r="B13" s="20">
        <v>32</v>
      </c>
      <c r="C13" s="21" t="s">
        <v>43</v>
      </c>
      <c r="D13" s="22" t="s">
        <v>13</v>
      </c>
      <c r="E13" s="23">
        <v>1767</v>
      </c>
      <c r="F13" s="22" t="s">
        <v>11</v>
      </c>
      <c r="G13" s="25">
        <v>275000</v>
      </c>
      <c r="H13" s="59"/>
      <c r="I13" s="24">
        <f t="shared" si="5"/>
        <v>275000</v>
      </c>
      <c r="J13" s="24">
        <v>1800</v>
      </c>
      <c r="K13" s="24">
        <f t="shared" si="1"/>
        <v>21600</v>
      </c>
      <c r="L13" s="24">
        <v>2575.15</v>
      </c>
      <c r="M13" s="24">
        <v>598</v>
      </c>
      <c r="N13" s="24">
        <f t="shared" si="2"/>
        <v>1440</v>
      </c>
      <c r="O13" s="24">
        <f t="shared" si="3"/>
        <v>16986.849999999999</v>
      </c>
      <c r="P13" s="61">
        <f t="shared" si="4"/>
        <v>6.177036363636363E-2</v>
      </c>
    </row>
    <row r="14" spans="2:16" s="6" customFormat="1">
      <c r="B14" s="20">
        <v>33</v>
      </c>
      <c r="C14" s="21" t="s">
        <v>44</v>
      </c>
      <c r="D14" s="22" t="s">
        <v>13</v>
      </c>
      <c r="E14" s="23">
        <v>1767</v>
      </c>
      <c r="F14" s="22" t="s">
        <v>11</v>
      </c>
      <c r="G14" s="25">
        <v>275000</v>
      </c>
      <c r="H14" s="59"/>
      <c r="I14" s="24">
        <f t="shared" si="5"/>
        <v>275000</v>
      </c>
      <c r="J14" s="24">
        <v>1850</v>
      </c>
      <c r="K14" s="24">
        <f t="shared" si="1"/>
        <v>22200</v>
      </c>
      <c r="L14" s="24">
        <v>2575.15</v>
      </c>
      <c r="M14" s="24">
        <v>615</v>
      </c>
      <c r="N14" s="24">
        <f t="shared" si="2"/>
        <v>1440</v>
      </c>
      <c r="O14" s="24">
        <f t="shared" si="3"/>
        <v>17569.849999999999</v>
      </c>
      <c r="P14" s="61">
        <f t="shared" si="4"/>
        <v>6.3890363636363634E-2</v>
      </c>
    </row>
    <row r="15" spans="2:16" s="6" customFormat="1">
      <c r="B15" s="20">
        <v>34</v>
      </c>
      <c r="C15" s="21" t="s">
        <v>45</v>
      </c>
      <c r="D15" s="22" t="s">
        <v>15</v>
      </c>
      <c r="E15" s="23">
        <v>1700</v>
      </c>
      <c r="F15" s="22" t="s">
        <v>11</v>
      </c>
      <c r="G15" s="25">
        <v>267500</v>
      </c>
      <c r="H15" s="59">
        <v>4000</v>
      </c>
      <c r="I15" s="24">
        <f t="shared" si="5"/>
        <v>271500</v>
      </c>
      <c r="J15" s="24">
        <v>1895</v>
      </c>
      <c r="K15" s="24">
        <f t="shared" si="1"/>
        <v>22740</v>
      </c>
      <c r="L15" s="24">
        <v>2575.15</v>
      </c>
      <c r="M15" s="24">
        <v>591</v>
      </c>
      <c r="N15" s="24">
        <f t="shared" si="2"/>
        <v>1440</v>
      </c>
      <c r="O15" s="24">
        <f t="shared" si="3"/>
        <v>18133.849999999999</v>
      </c>
      <c r="P15" s="61">
        <f t="shared" si="4"/>
        <v>6.6791344383057089E-2</v>
      </c>
    </row>
    <row r="16" spans="2:16" s="6" customFormat="1">
      <c r="B16" s="20">
        <v>35</v>
      </c>
      <c r="C16" s="21" t="s">
        <v>46</v>
      </c>
      <c r="D16" s="22" t="s">
        <v>10</v>
      </c>
      <c r="E16" s="23">
        <v>1733</v>
      </c>
      <c r="F16" s="22" t="s">
        <v>11</v>
      </c>
      <c r="G16" s="25">
        <v>272500</v>
      </c>
      <c r="H16" s="59">
        <v>5000</v>
      </c>
      <c r="I16" s="24">
        <f t="shared" si="5"/>
        <v>277500</v>
      </c>
      <c r="J16" s="24">
        <v>1795</v>
      </c>
      <c r="K16" s="24">
        <f t="shared" si="1"/>
        <v>21540</v>
      </c>
      <c r="L16" s="24">
        <v>2575.15</v>
      </c>
      <c r="M16" s="24">
        <v>612</v>
      </c>
      <c r="N16" s="24">
        <f t="shared" si="2"/>
        <v>1440</v>
      </c>
      <c r="O16" s="24">
        <f t="shared" si="3"/>
        <v>16912.849999999999</v>
      </c>
      <c r="P16" s="61">
        <f t="shared" si="4"/>
        <v>6.0947207207207199E-2</v>
      </c>
    </row>
    <row r="17" spans="2:16" s="6" customFormat="1">
      <c r="B17" s="20">
        <v>36</v>
      </c>
      <c r="C17" s="21" t="s">
        <v>47</v>
      </c>
      <c r="D17" s="22" t="s">
        <v>15</v>
      </c>
      <c r="E17" s="23">
        <v>1700</v>
      </c>
      <c r="F17" s="22" t="s">
        <v>11</v>
      </c>
      <c r="G17" s="25">
        <v>267500</v>
      </c>
      <c r="H17" s="59">
        <v>4000</v>
      </c>
      <c r="I17" s="24">
        <f t="shared" si="5"/>
        <v>271500</v>
      </c>
      <c r="J17" s="24">
        <v>1945</v>
      </c>
      <c r="K17" s="24">
        <f t="shared" si="1"/>
        <v>23340</v>
      </c>
      <c r="L17" s="24">
        <v>2575.15</v>
      </c>
      <c r="M17" s="24">
        <v>598</v>
      </c>
      <c r="N17" s="24">
        <f t="shared" si="2"/>
        <v>1440</v>
      </c>
      <c r="O17" s="24">
        <f t="shared" si="3"/>
        <v>18726.849999999999</v>
      </c>
      <c r="P17" s="61">
        <f t="shared" si="4"/>
        <v>6.8975506445672186E-2</v>
      </c>
    </row>
    <row r="18" spans="2:16" s="6" customFormat="1">
      <c r="B18" s="20">
        <v>37</v>
      </c>
      <c r="C18" s="21" t="s">
        <v>48</v>
      </c>
      <c r="D18" s="22" t="s">
        <v>10</v>
      </c>
      <c r="E18" s="23">
        <v>1733</v>
      </c>
      <c r="F18" s="22" t="s">
        <v>11</v>
      </c>
      <c r="G18" s="25">
        <v>272500</v>
      </c>
      <c r="H18" s="59">
        <v>5000</v>
      </c>
      <c r="I18" s="24">
        <f t="shared" si="5"/>
        <v>277500</v>
      </c>
      <c r="J18" s="24">
        <v>1895</v>
      </c>
      <c r="K18" s="24">
        <f t="shared" si="1"/>
        <v>22740</v>
      </c>
      <c r="L18" s="24">
        <v>2575.15</v>
      </c>
      <c r="M18" s="24">
        <v>612</v>
      </c>
      <c r="N18" s="24">
        <f t="shared" si="2"/>
        <v>1440</v>
      </c>
      <c r="O18" s="24">
        <f t="shared" si="3"/>
        <v>18112.849999999999</v>
      </c>
      <c r="P18" s="61">
        <f t="shared" si="4"/>
        <v>6.5271531531531521E-2</v>
      </c>
    </row>
    <row r="19" spans="2:16" s="6" customFormat="1">
      <c r="B19" s="20">
        <v>38</v>
      </c>
      <c r="C19" s="21" t="s">
        <v>49</v>
      </c>
      <c r="D19" s="22" t="s">
        <v>13</v>
      </c>
      <c r="E19" s="23">
        <v>1767</v>
      </c>
      <c r="F19" s="22" t="s">
        <v>11</v>
      </c>
      <c r="G19" s="25">
        <v>275000</v>
      </c>
      <c r="H19" s="59">
        <v>4000</v>
      </c>
      <c r="I19" s="24">
        <f t="shared" si="5"/>
        <v>279000</v>
      </c>
      <c r="J19" s="24">
        <v>1850</v>
      </c>
      <c r="K19" s="24">
        <f t="shared" si="1"/>
        <v>22200</v>
      </c>
      <c r="L19" s="24">
        <v>2575.15</v>
      </c>
      <c r="M19" s="24">
        <v>598</v>
      </c>
      <c r="N19" s="24">
        <f t="shared" si="2"/>
        <v>1440</v>
      </c>
      <c r="O19" s="24">
        <f t="shared" si="3"/>
        <v>17586.849999999999</v>
      </c>
      <c r="P19" s="61">
        <f t="shared" si="4"/>
        <v>6.3035304659498206E-2</v>
      </c>
    </row>
    <row r="20" spans="2:16" s="6" customFormat="1">
      <c r="B20" s="20">
        <v>39</v>
      </c>
      <c r="C20" s="21" t="s">
        <v>50</v>
      </c>
      <c r="D20" s="22" t="s">
        <v>15</v>
      </c>
      <c r="E20" s="23">
        <v>1700</v>
      </c>
      <c r="F20" s="22" t="s">
        <v>11</v>
      </c>
      <c r="G20" s="25">
        <v>267500</v>
      </c>
      <c r="H20" s="59"/>
      <c r="I20" s="24">
        <f t="shared" si="5"/>
        <v>267500</v>
      </c>
      <c r="J20" s="24">
        <v>1850</v>
      </c>
      <c r="K20" s="24">
        <f t="shared" si="1"/>
        <v>22200</v>
      </c>
      <c r="L20" s="24">
        <v>2575.15</v>
      </c>
      <c r="M20" s="24">
        <v>617</v>
      </c>
      <c r="N20" s="24">
        <f t="shared" si="2"/>
        <v>1440</v>
      </c>
      <c r="O20" s="24">
        <f t="shared" si="3"/>
        <v>17567.849999999999</v>
      </c>
      <c r="P20" s="61">
        <f t="shared" si="4"/>
        <v>6.5674205607476624E-2</v>
      </c>
    </row>
    <row r="21" spans="2:16" s="6" customFormat="1">
      <c r="B21" s="20">
        <v>40</v>
      </c>
      <c r="C21" s="21" t="s">
        <v>51</v>
      </c>
      <c r="D21" s="22" t="s">
        <v>10</v>
      </c>
      <c r="E21" s="23">
        <v>1733</v>
      </c>
      <c r="F21" s="22" t="s">
        <v>11</v>
      </c>
      <c r="G21" s="25">
        <v>272500</v>
      </c>
      <c r="H21" s="59"/>
      <c r="I21" s="24">
        <f t="shared" si="5"/>
        <v>272500</v>
      </c>
      <c r="J21" s="24">
        <v>2035</v>
      </c>
      <c r="K21" s="24">
        <f t="shared" si="1"/>
        <v>24420</v>
      </c>
      <c r="L21" s="24">
        <v>2575.15</v>
      </c>
      <c r="M21" s="24">
        <v>615</v>
      </c>
      <c r="N21" s="24">
        <f t="shared" si="2"/>
        <v>1440</v>
      </c>
      <c r="O21" s="24">
        <f t="shared" si="3"/>
        <v>19789.849999999999</v>
      </c>
      <c r="P21" s="61">
        <f t="shared" si="4"/>
        <v>7.2623302752293575E-2</v>
      </c>
    </row>
    <row r="22" spans="2:16" s="6" customFormat="1">
      <c r="B22" s="20">
        <v>41</v>
      </c>
      <c r="C22" s="21" t="s">
        <v>52</v>
      </c>
      <c r="D22" s="22" t="s">
        <v>13</v>
      </c>
      <c r="E22" s="23">
        <v>1767</v>
      </c>
      <c r="F22" s="22" t="s">
        <v>11</v>
      </c>
      <c r="G22" s="25">
        <v>275000</v>
      </c>
      <c r="H22" s="59"/>
      <c r="I22" s="24">
        <f t="shared" si="5"/>
        <v>275000</v>
      </c>
      <c r="J22" s="24">
        <v>1850</v>
      </c>
      <c r="K22" s="24">
        <f t="shared" si="1"/>
        <v>22200</v>
      </c>
      <c r="L22" s="24">
        <v>2575.15</v>
      </c>
      <c r="M22" s="24">
        <v>598</v>
      </c>
      <c r="N22" s="24">
        <f t="shared" si="2"/>
        <v>1440</v>
      </c>
      <c r="O22" s="24">
        <f t="shared" si="3"/>
        <v>17586.849999999999</v>
      </c>
      <c r="P22" s="61">
        <f t="shared" si="4"/>
        <v>6.3952181818181811E-2</v>
      </c>
    </row>
    <row r="23" spans="2:16" s="6" customFormat="1">
      <c r="B23" s="20">
        <v>42</v>
      </c>
      <c r="C23" s="21" t="s">
        <v>53</v>
      </c>
      <c r="D23" s="22" t="s">
        <v>15</v>
      </c>
      <c r="E23" s="23">
        <v>1700</v>
      </c>
      <c r="F23" s="22" t="s">
        <v>11</v>
      </c>
      <c r="G23" s="25">
        <v>267500</v>
      </c>
      <c r="H23" s="59"/>
      <c r="I23" s="24">
        <f t="shared" si="5"/>
        <v>267500</v>
      </c>
      <c r="J23" s="24">
        <v>1800</v>
      </c>
      <c r="K23" s="24">
        <f t="shared" si="1"/>
        <v>21600</v>
      </c>
      <c r="L23" s="24">
        <v>2575.15</v>
      </c>
      <c r="M23" s="24">
        <v>615</v>
      </c>
      <c r="N23" s="24">
        <f t="shared" si="2"/>
        <v>1440</v>
      </c>
      <c r="O23" s="24">
        <f t="shared" si="3"/>
        <v>16969.849999999999</v>
      </c>
      <c r="P23" s="61">
        <f t="shared" si="4"/>
        <v>6.343869158878504E-2</v>
      </c>
    </row>
    <row r="24" spans="2:16" s="6" customFormat="1">
      <c r="B24" s="20">
        <v>43</v>
      </c>
      <c r="C24" s="21" t="s">
        <v>54</v>
      </c>
      <c r="D24" s="22" t="s">
        <v>13</v>
      </c>
      <c r="E24" s="23">
        <v>1767</v>
      </c>
      <c r="F24" s="22" t="s">
        <v>11</v>
      </c>
      <c r="G24" s="25">
        <v>275000</v>
      </c>
      <c r="H24" s="59"/>
      <c r="I24" s="24">
        <f t="shared" si="5"/>
        <v>275000</v>
      </c>
      <c r="J24" s="24">
        <v>1800</v>
      </c>
      <c r="K24" s="24">
        <f t="shared" si="1"/>
        <v>21600</v>
      </c>
      <c r="L24" s="24">
        <v>2575.15</v>
      </c>
      <c r="M24" s="24">
        <v>615</v>
      </c>
      <c r="N24" s="24">
        <f t="shared" si="2"/>
        <v>1440</v>
      </c>
      <c r="O24" s="24">
        <f t="shared" si="3"/>
        <v>16969.849999999999</v>
      </c>
      <c r="P24" s="61">
        <f t="shared" si="4"/>
        <v>6.1708545454545446E-2</v>
      </c>
    </row>
    <row r="25" spans="2:16" s="6" customFormat="1">
      <c r="B25" s="20">
        <v>44</v>
      </c>
      <c r="C25" s="21" t="s">
        <v>55</v>
      </c>
      <c r="D25" s="22" t="s">
        <v>10</v>
      </c>
      <c r="E25" s="23">
        <v>1733</v>
      </c>
      <c r="F25" s="22" t="s">
        <v>11</v>
      </c>
      <c r="G25" s="25">
        <v>272500</v>
      </c>
      <c r="H25" s="59"/>
      <c r="I25" s="24">
        <f t="shared" si="5"/>
        <v>272500</v>
      </c>
      <c r="J25" s="24">
        <v>1800</v>
      </c>
      <c r="K25" s="24">
        <f t="shared" si="1"/>
        <v>21600</v>
      </c>
      <c r="L25" s="24">
        <v>2575.15</v>
      </c>
      <c r="M25" s="24">
        <v>598</v>
      </c>
      <c r="N25" s="24">
        <f t="shared" si="2"/>
        <v>1440</v>
      </c>
      <c r="O25" s="24">
        <f t="shared" si="3"/>
        <v>16986.849999999999</v>
      </c>
      <c r="P25" s="61">
        <f t="shared" si="4"/>
        <v>6.233706422018348E-2</v>
      </c>
    </row>
    <row r="26" spans="2:16" s="6" customFormat="1">
      <c r="B26" s="20">
        <v>45</v>
      </c>
      <c r="C26" s="21" t="s">
        <v>56</v>
      </c>
      <c r="D26" s="22" t="s">
        <v>13</v>
      </c>
      <c r="E26" s="23">
        <v>1767</v>
      </c>
      <c r="F26" s="22" t="s">
        <v>11</v>
      </c>
      <c r="G26" s="25">
        <v>275000</v>
      </c>
      <c r="H26" s="59"/>
      <c r="I26" s="24">
        <f t="shared" si="5"/>
        <v>275000</v>
      </c>
      <c r="J26" s="24">
        <v>1850</v>
      </c>
      <c r="K26" s="24">
        <f t="shared" si="1"/>
        <v>22200</v>
      </c>
      <c r="L26" s="24">
        <v>2575.15</v>
      </c>
      <c r="M26" s="24">
        <v>615</v>
      </c>
      <c r="N26" s="24">
        <f t="shared" si="2"/>
        <v>1440</v>
      </c>
      <c r="O26" s="24">
        <f t="shared" si="3"/>
        <v>17569.849999999999</v>
      </c>
      <c r="P26" s="61">
        <f t="shared" si="4"/>
        <v>6.3890363636363634E-2</v>
      </c>
    </row>
    <row r="27" spans="2:16" s="6" customFormat="1">
      <c r="B27" s="20">
        <v>46</v>
      </c>
      <c r="C27" s="21" t="s">
        <v>57</v>
      </c>
      <c r="D27" s="22" t="s">
        <v>10</v>
      </c>
      <c r="E27" s="23">
        <v>1733</v>
      </c>
      <c r="F27" s="22" t="s">
        <v>11</v>
      </c>
      <c r="G27" s="25">
        <v>272500</v>
      </c>
      <c r="H27" s="59"/>
      <c r="I27" s="24">
        <f t="shared" si="5"/>
        <v>272500</v>
      </c>
      <c r="J27" s="24">
        <v>1795</v>
      </c>
      <c r="K27" s="24">
        <f t="shared" si="1"/>
        <v>21540</v>
      </c>
      <c r="L27" s="24">
        <v>2575.15</v>
      </c>
      <c r="M27" s="24">
        <v>615</v>
      </c>
      <c r="N27" s="24">
        <f t="shared" si="2"/>
        <v>1440</v>
      </c>
      <c r="O27" s="24">
        <f t="shared" si="3"/>
        <v>16909.849999999999</v>
      </c>
      <c r="P27" s="61">
        <f t="shared" si="4"/>
        <v>6.2054495412844031E-2</v>
      </c>
    </row>
    <row r="28" spans="2:16" s="6" customFormat="1">
      <c r="B28" s="20">
        <v>47</v>
      </c>
      <c r="C28" s="21" t="s">
        <v>58</v>
      </c>
      <c r="D28" s="22" t="s">
        <v>13</v>
      </c>
      <c r="E28" s="23">
        <v>1767</v>
      </c>
      <c r="F28" s="22" t="s">
        <v>11</v>
      </c>
      <c r="G28" s="25">
        <v>275000</v>
      </c>
      <c r="H28" s="59"/>
      <c r="I28" s="24">
        <f t="shared" si="5"/>
        <v>275000</v>
      </c>
      <c r="J28" s="24">
        <v>1850</v>
      </c>
      <c r="K28" s="24">
        <f t="shared" si="1"/>
        <v>22200</v>
      </c>
      <c r="L28" s="24">
        <v>2575.15</v>
      </c>
      <c r="M28" s="24">
        <v>615</v>
      </c>
      <c r="N28" s="24">
        <f t="shared" si="2"/>
        <v>1440</v>
      </c>
      <c r="O28" s="24">
        <f t="shared" si="3"/>
        <v>17569.849999999999</v>
      </c>
      <c r="P28" s="61">
        <f t="shared" si="4"/>
        <v>6.3890363636363634E-2</v>
      </c>
    </row>
    <row r="29" spans="2:16" s="6" customFormat="1">
      <c r="B29" s="20">
        <v>48</v>
      </c>
      <c r="C29" s="21" t="s">
        <v>59</v>
      </c>
      <c r="D29" s="22" t="s">
        <v>10</v>
      </c>
      <c r="E29" s="23">
        <v>1733</v>
      </c>
      <c r="F29" s="22" t="s">
        <v>11</v>
      </c>
      <c r="G29" s="25">
        <v>272500</v>
      </c>
      <c r="H29" s="59"/>
      <c r="I29" s="24">
        <f t="shared" si="5"/>
        <v>272500</v>
      </c>
      <c r="J29" s="24">
        <v>1850</v>
      </c>
      <c r="K29" s="24">
        <f t="shared" si="1"/>
        <v>22200</v>
      </c>
      <c r="L29" s="24">
        <v>2575.15</v>
      </c>
      <c r="M29" s="24">
        <v>615</v>
      </c>
      <c r="N29" s="24">
        <f t="shared" si="2"/>
        <v>1440</v>
      </c>
      <c r="O29" s="24">
        <f t="shared" si="3"/>
        <v>17569.849999999999</v>
      </c>
      <c r="P29" s="61">
        <f t="shared" si="4"/>
        <v>6.4476513761467888E-2</v>
      </c>
    </row>
    <row r="30" spans="2:16" s="6" customFormat="1">
      <c r="B30" s="20">
        <v>49</v>
      </c>
      <c r="C30" s="21" t="s">
        <v>60</v>
      </c>
      <c r="D30" s="22" t="s">
        <v>15</v>
      </c>
      <c r="E30" s="23">
        <v>1700</v>
      </c>
      <c r="F30" s="22" t="s">
        <v>11</v>
      </c>
      <c r="G30" s="25">
        <v>267500</v>
      </c>
      <c r="H30" s="59"/>
      <c r="I30" s="24">
        <f t="shared" si="5"/>
        <v>267500</v>
      </c>
      <c r="J30" s="24">
        <v>1850</v>
      </c>
      <c r="K30" s="24">
        <f t="shared" si="1"/>
        <v>22200</v>
      </c>
      <c r="L30" s="24">
        <v>2575.15</v>
      </c>
      <c r="M30" s="24">
        <v>609</v>
      </c>
      <c r="N30" s="24">
        <f t="shared" si="2"/>
        <v>1440</v>
      </c>
      <c r="O30" s="24">
        <f t="shared" si="3"/>
        <v>17575.849999999999</v>
      </c>
      <c r="P30" s="61">
        <f t="shared" si="4"/>
        <v>6.5704112149532701E-2</v>
      </c>
    </row>
    <row r="31" spans="2:16" s="6" customFormat="1">
      <c r="B31" s="20">
        <v>50</v>
      </c>
      <c r="C31" s="21" t="s">
        <v>61</v>
      </c>
      <c r="D31" s="22" t="s">
        <v>10</v>
      </c>
      <c r="E31" s="23">
        <v>1733</v>
      </c>
      <c r="F31" s="22" t="s">
        <v>11</v>
      </c>
      <c r="G31" s="25">
        <v>272500</v>
      </c>
      <c r="H31" s="59">
        <v>3000</v>
      </c>
      <c r="I31" s="24">
        <f t="shared" si="5"/>
        <v>275500</v>
      </c>
      <c r="J31" s="24">
        <v>1900</v>
      </c>
      <c r="K31" s="24">
        <f t="shared" si="1"/>
        <v>22800</v>
      </c>
      <c r="L31" s="24">
        <v>2575.15</v>
      </c>
      <c r="M31" s="24">
        <v>598</v>
      </c>
      <c r="N31" s="24">
        <f t="shared" si="2"/>
        <v>1440</v>
      </c>
      <c r="O31" s="24">
        <f t="shared" si="3"/>
        <v>18186.849999999999</v>
      </c>
      <c r="P31" s="61">
        <f t="shared" si="4"/>
        <v>6.6013974591651536E-2</v>
      </c>
    </row>
    <row r="32" spans="2:16" s="6" customFormat="1">
      <c r="B32" s="20"/>
      <c r="C32" s="21"/>
      <c r="D32" s="22"/>
      <c r="E32" s="23"/>
      <c r="F32" s="22"/>
      <c r="G32" s="25"/>
      <c r="H32" s="60" t="s">
        <v>113</v>
      </c>
      <c r="I32" s="24">
        <f>SUBTOTAL(9,I7:I31)</f>
        <v>6828000</v>
      </c>
      <c r="J32" s="24"/>
      <c r="K32" s="24"/>
      <c r="L32" s="24"/>
      <c r="M32" s="24"/>
      <c r="N32" s="24"/>
      <c r="O32" s="24"/>
      <c r="P32" s="47"/>
    </row>
    <row r="33" spans="2:16" s="6" customFormat="1">
      <c r="B33" s="38"/>
      <c r="C33" s="39"/>
      <c r="D33" s="40"/>
      <c r="E33" s="41"/>
      <c r="F33" s="40"/>
      <c r="G33" s="42"/>
      <c r="H33" s="40"/>
      <c r="I33" s="7"/>
      <c r="J33" s="7"/>
      <c r="K33" s="7"/>
      <c r="L33" s="7"/>
      <c r="M33" s="7"/>
      <c r="N33" s="7"/>
      <c r="O33" s="7"/>
      <c r="P33" s="48"/>
    </row>
    <row r="34" spans="2:16" s="6" customFormat="1">
      <c r="B34" s="38"/>
      <c r="C34" s="39"/>
      <c r="D34" s="40"/>
      <c r="E34" s="41"/>
      <c r="F34" s="40"/>
      <c r="G34" s="42"/>
      <c r="H34" s="40"/>
      <c r="I34" s="7"/>
      <c r="J34" s="7"/>
      <c r="K34" s="7"/>
      <c r="L34" s="7"/>
      <c r="M34" s="7"/>
      <c r="N34" s="7"/>
      <c r="O34" s="7"/>
      <c r="P34" s="48"/>
    </row>
    <row r="35" spans="2:16" s="6" customFormat="1" ht="16.5" thickBot="1">
      <c r="B35" s="1"/>
      <c r="C35" s="2"/>
      <c r="D35" s="3"/>
      <c r="E35" s="2"/>
      <c r="F35" s="4"/>
      <c r="G35" s="4"/>
      <c r="H35" s="4"/>
      <c r="I35" s="2"/>
      <c r="J35" s="2"/>
      <c r="K35" s="2"/>
      <c r="L35" s="2"/>
      <c r="M35" s="2"/>
      <c r="N35" s="2"/>
      <c r="O35" s="2"/>
      <c r="P35" s="43"/>
    </row>
    <row r="36" spans="2:16" s="6" customFormat="1" ht="19.5" thickTop="1" thickBot="1">
      <c r="B36" s="33" t="s">
        <v>112</v>
      </c>
      <c r="C36" s="34"/>
      <c r="D36" s="34"/>
      <c r="E36" s="35"/>
      <c r="F36" s="36"/>
      <c r="G36" s="36"/>
      <c r="H36" s="36"/>
      <c r="I36" s="37"/>
      <c r="J36" s="37"/>
      <c r="K36" s="37"/>
      <c r="L36" s="37"/>
      <c r="M36" s="37"/>
      <c r="N36" s="37"/>
      <c r="O36" s="37"/>
      <c r="P36" s="49"/>
    </row>
    <row r="37" spans="2:16" s="6" customFormat="1" ht="18.75" thickTop="1">
      <c r="B37" s="31"/>
      <c r="C37" s="29"/>
      <c r="D37" s="29"/>
      <c r="E37" s="30"/>
      <c r="F37" s="31"/>
      <c r="G37" s="31"/>
      <c r="H37" s="31"/>
      <c r="I37" s="32"/>
      <c r="J37" s="32"/>
      <c r="K37" s="32"/>
      <c r="L37" s="32"/>
      <c r="M37" s="32"/>
      <c r="N37" s="32"/>
      <c r="O37" s="32"/>
      <c r="P37" s="43"/>
    </row>
    <row r="38" spans="2:16" s="6" customFormat="1">
      <c r="B38" s="1"/>
      <c r="C38" s="2"/>
      <c r="D38" s="3"/>
      <c r="E38" s="2"/>
      <c r="F38" s="4"/>
      <c r="G38" s="4"/>
      <c r="H38" s="4"/>
      <c r="I38" s="2"/>
      <c r="J38" s="2"/>
      <c r="K38" s="2"/>
      <c r="L38" s="2"/>
      <c r="M38" s="2"/>
      <c r="N38" s="2"/>
      <c r="O38" s="2"/>
      <c r="P38" s="43"/>
    </row>
    <row r="39" spans="2:16" s="6" customFormat="1">
      <c r="B39" s="1"/>
      <c r="C39" s="2"/>
      <c r="D39" s="3"/>
      <c r="E39" s="2"/>
      <c r="F39" s="4"/>
      <c r="G39" s="4"/>
      <c r="H39" s="4"/>
      <c r="I39" s="2"/>
      <c r="J39" s="2"/>
      <c r="K39" s="2"/>
      <c r="L39" s="2"/>
      <c r="M39" s="2"/>
      <c r="N39" s="2"/>
      <c r="O39" s="2"/>
      <c r="P39" s="43"/>
    </row>
    <row r="40" spans="2:16" s="6" customFormat="1">
      <c r="B40" s="1"/>
      <c r="C40" s="2"/>
      <c r="D40" s="3"/>
      <c r="E40" s="2"/>
      <c r="F40" s="4"/>
      <c r="G40" s="4"/>
      <c r="H40" s="4"/>
      <c r="I40" s="2"/>
      <c r="J40" s="2"/>
      <c r="K40" s="2"/>
      <c r="L40" s="2"/>
      <c r="M40" s="2"/>
      <c r="N40" s="2"/>
      <c r="O40" s="2"/>
      <c r="P40" s="43"/>
    </row>
    <row r="41" spans="2:16" s="6" customFormat="1">
      <c r="B41" s="1"/>
      <c r="C41" s="2"/>
      <c r="D41" s="3"/>
      <c r="E41" s="2"/>
      <c r="F41" s="4"/>
      <c r="G41" s="4"/>
      <c r="H41" s="4"/>
      <c r="I41" s="2"/>
      <c r="J41" s="2"/>
      <c r="K41" s="2"/>
      <c r="L41" s="2"/>
      <c r="M41" s="2"/>
      <c r="N41" s="2"/>
      <c r="O41" s="2"/>
      <c r="P41" s="43"/>
    </row>
    <row r="42" spans="2:16" s="6" customFormat="1">
      <c r="B42" s="1"/>
      <c r="C42" s="2"/>
      <c r="D42" s="3"/>
      <c r="E42" s="2"/>
      <c r="F42" s="4"/>
      <c r="G42" s="4"/>
      <c r="H42" s="4"/>
      <c r="I42" s="2"/>
      <c r="J42" s="2"/>
      <c r="K42" s="2"/>
      <c r="L42" s="2"/>
      <c r="M42" s="2"/>
      <c r="N42" s="2"/>
      <c r="O42" s="2"/>
      <c r="P42" s="43"/>
    </row>
    <row r="43" spans="2:16" s="6" customFormat="1">
      <c r="B43" s="1"/>
      <c r="C43" s="2"/>
      <c r="D43" s="3"/>
      <c r="E43" s="2"/>
      <c r="F43" s="4"/>
      <c r="G43" s="4"/>
      <c r="H43" s="4"/>
      <c r="I43" s="2"/>
      <c r="J43" s="2"/>
      <c r="K43" s="2"/>
      <c r="L43" s="2"/>
      <c r="M43" s="2"/>
      <c r="N43" s="2"/>
      <c r="O43" s="2"/>
      <c r="P43" s="43"/>
    </row>
    <row r="44" spans="2:16" s="6" customFormat="1">
      <c r="B44" s="1"/>
      <c r="C44" s="2"/>
      <c r="D44" s="3"/>
      <c r="E44" s="2"/>
      <c r="F44" s="4"/>
      <c r="G44" s="4"/>
      <c r="H44" s="4"/>
      <c r="I44" s="2"/>
      <c r="J44" s="2"/>
      <c r="K44" s="2"/>
      <c r="L44" s="2"/>
      <c r="M44" s="2"/>
      <c r="N44" s="2"/>
      <c r="O44" s="2"/>
      <c r="P44" s="43"/>
    </row>
    <row r="45" spans="2:16" s="6" customFormat="1">
      <c r="B45" s="1"/>
      <c r="C45" s="2"/>
      <c r="D45" s="3"/>
      <c r="E45" s="2"/>
      <c r="F45" s="4"/>
      <c r="G45" s="4"/>
      <c r="H45" s="4"/>
      <c r="I45" s="2"/>
      <c r="J45" s="2"/>
      <c r="K45" s="2"/>
      <c r="L45" s="2"/>
      <c r="M45" s="2"/>
      <c r="N45" s="2"/>
      <c r="O45" s="2"/>
      <c r="P45" s="43"/>
    </row>
    <row r="46" spans="2:16" s="6" customFormat="1">
      <c r="B46" s="1"/>
      <c r="C46" s="2"/>
      <c r="D46" s="3"/>
      <c r="E46" s="2"/>
      <c r="F46" s="4"/>
      <c r="G46" s="4"/>
      <c r="H46" s="4"/>
      <c r="I46" s="2"/>
      <c r="J46" s="2"/>
      <c r="K46" s="2"/>
      <c r="L46" s="2"/>
      <c r="M46" s="2"/>
      <c r="N46" s="2"/>
      <c r="O46" s="2"/>
      <c r="P46" s="43"/>
    </row>
    <row r="47" spans="2:16" s="6" customFormat="1">
      <c r="B47" s="1"/>
      <c r="C47" s="2"/>
      <c r="D47" s="3"/>
      <c r="E47" s="2"/>
      <c r="F47" s="4"/>
      <c r="G47" s="4"/>
      <c r="H47" s="4"/>
      <c r="I47" s="2"/>
      <c r="J47" s="2"/>
      <c r="K47" s="2"/>
      <c r="L47" s="2"/>
      <c r="M47" s="2"/>
      <c r="N47" s="2"/>
      <c r="O47" s="2"/>
      <c r="P47" s="43"/>
    </row>
    <row r="48" spans="2:16" s="6" customFormat="1">
      <c r="B48" s="1"/>
      <c r="C48" s="2"/>
      <c r="D48" s="3"/>
      <c r="E48" s="2"/>
      <c r="F48" s="4"/>
      <c r="G48" s="4"/>
      <c r="H48" s="4"/>
      <c r="I48" s="2"/>
      <c r="J48" s="2"/>
      <c r="K48" s="2"/>
      <c r="L48" s="2"/>
      <c r="M48" s="2"/>
      <c r="N48" s="2"/>
      <c r="O48" s="2"/>
      <c r="P48" s="43"/>
    </row>
    <row r="49" spans="2:16" s="6" customFormat="1">
      <c r="B49" s="1"/>
      <c r="C49" s="2"/>
      <c r="D49" s="3"/>
      <c r="E49" s="2"/>
      <c r="F49" s="4"/>
      <c r="G49" s="4"/>
      <c r="H49" s="4"/>
      <c r="I49" s="2"/>
      <c r="J49" s="2"/>
      <c r="K49" s="2"/>
      <c r="L49" s="2"/>
      <c r="M49" s="2"/>
      <c r="N49" s="2"/>
      <c r="O49" s="2"/>
      <c r="P49" s="43"/>
    </row>
    <row r="50" spans="2:16" s="6" customFormat="1">
      <c r="B50" s="1"/>
      <c r="C50" s="2"/>
      <c r="D50" s="3"/>
      <c r="E50" s="2"/>
      <c r="F50" s="4"/>
      <c r="G50" s="4"/>
      <c r="H50" s="4"/>
      <c r="I50" s="2"/>
      <c r="J50" s="2"/>
      <c r="K50" s="2"/>
      <c r="L50" s="2"/>
      <c r="M50" s="2"/>
      <c r="N50" s="2"/>
      <c r="O50" s="2"/>
      <c r="P50" s="43"/>
    </row>
    <row r="51" spans="2:16" s="6" customFormat="1">
      <c r="B51" s="1"/>
      <c r="C51" s="2"/>
      <c r="D51" s="3"/>
      <c r="E51" s="2"/>
      <c r="F51" s="4"/>
      <c r="G51" s="4"/>
      <c r="H51" s="4"/>
      <c r="I51" s="2"/>
      <c r="J51" s="2"/>
      <c r="K51" s="2"/>
      <c r="L51" s="2"/>
      <c r="M51" s="2"/>
      <c r="N51" s="2"/>
      <c r="O51" s="2"/>
      <c r="P51" s="43"/>
    </row>
    <row r="52" spans="2:16" s="6" customFormat="1">
      <c r="B52" s="1"/>
      <c r="C52" s="2"/>
      <c r="D52" s="3"/>
      <c r="E52" s="2"/>
      <c r="F52" s="4"/>
      <c r="G52" s="4"/>
      <c r="H52" s="4"/>
      <c r="I52" s="2"/>
      <c r="J52" s="2"/>
      <c r="K52" s="2"/>
      <c r="L52" s="2"/>
      <c r="M52" s="2"/>
      <c r="N52" s="2"/>
      <c r="O52" s="2"/>
      <c r="P52" s="43"/>
    </row>
    <row r="53" spans="2:16" s="6" customFormat="1">
      <c r="B53" s="1"/>
      <c r="C53" s="2"/>
      <c r="D53" s="3"/>
      <c r="E53" s="2"/>
      <c r="F53" s="4"/>
      <c r="G53" s="4"/>
      <c r="H53" s="4"/>
      <c r="I53" s="2"/>
      <c r="J53" s="2"/>
      <c r="K53" s="2"/>
      <c r="L53" s="2"/>
      <c r="M53" s="2"/>
      <c r="N53" s="2"/>
      <c r="O53" s="2"/>
      <c r="P53" s="43"/>
    </row>
    <row r="54" spans="2:16" s="6" customFormat="1">
      <c r="B54" s="1"/>
      <c r="C54" s="2"/>
      <c r="D54" s="3"/>
      <c r="E54" s="2"/>
      <c r="F54" s="4"/>
      <c r="G54" s="4"/>
      <c r="H54" s="4"/>
      <c r="I54" s="2"/>
      <c r="J54" s="2"/>
      <c r="K54" s="2"/>
      <c r="L54" s="2"/>
      <c r="M54" s="2"/>
      <c r="N54" s="2"/>
      <c r="O54" s="2"/>
      <c r="P54" s="43"/>
    </row>
    <row r="55" spans="2:16" s="6" customFormat="1">
      <c r="B55" s="1"/>
      <c r="C55" s="2"/>
      <c r="D55" s="3"/>
      <c r="E55" s="2"/>
      <c r="F55" s="4"/>
      <c r="G55" s="4"/>
      <c r="H55" s="4"/>
      <c r="I55" s="2"/>
      <c r="J55" s="2"/>
      <c r="K55" s="2"/>
      <c r="L55" s="2"/>
      <c r="M55" s="2"/>
      <c r="N55" s="2"/>
      <c r="O55" s="2"/>
      <c r="P55" s="43"/>
    </row>
    <row r="56" spans="2:16" s="6" customFormat="1">
      <c r="B56" s="1"/>
      <c r="C56" s="2"/>
      <c r="D56" s="3"/>
      <c r="E56" s="2"/>
      <c r="F56" s="4"/>
      <c r="G56" s="4"/>
      <c r="H56" s="4"/>
      <c r="I56" s="2"/>
      <c r="J56" s="2"/>
      <c r="K56" s="2"/>
      <c r="L56" s="2"/>
      <c r="M56" s="2"/>
      <c r="N56" s="2"/>
      <c r="O56" s="2"/>
      <c r="P56" s="43"/>
    </row>
    <row r="57" spans="2:16" s="6" customFormat="1">
      <c r="B57" s="1"/>
      <c r="C57" s="2"/>
      <c r="D57" s="3"/>
      <c r="E57" s="2"/>
      <c r="F57" s="4"/>
      <c r="G57" s="4"/>
      <c r="H57" s="4"/>
      <c r="I57" s="2"/>
      <c r="J57" s="2"/>
      <c r="K57" s="2"/>
      <c r="L57" s="2"/>
      <c r="M57" s="2"/>
      <c r="N57" s="2"/>
      <c r="O57" s="2"/>
      <c r="P57" s="43"/>
    </row>
    <row r="58" spans="2:16" s="6" customFormat="1">
      <c r="B58" s="1"/>
      <c r="C58" s="2"/>
      <c r="D58" s="3"/>
      <c r="E58" s="2"/>
      <c r="F58" s="4"/>
      <c r="G58" s="4"/>
      <c r="H58" s="4"/>
      <c r="I58" s="2"/>
      <c r="J58" s="2"/>
      <c r="K58" s="2"/>
      <c r="L58" s="2"/>
      <c r="M58" s="2"/>
      <c r="N58" s="2"/>
      <c r="O58" s="2"/>
      <c r="P58" s="43"/>
    </row>
    <row r="59" spans="2:16" s="6" customFormat="1">
      <c r="B59" s="1"/>
      <c r="C59" s="2"/>
      <c r="D59" s="3"/>
      <c r="E59" s="2"/>
      <c r="F59" s="4"/>
      <c r="G59" s="4"/>
      <c r="H59" s="4"/>
      <c r="I59" s="2"/>
      <c r="J59" s="2"/>
      <c r="K59" s="2"/>
      <c r="L59" s="2"/>
      <c r="M59" s="2"/>
      <c r="N59" s="2"/>
      <c r="O59" s="2"/>
      <c r="P59" s="43"/>
    </row>
    <row r="60" spans="2:16" s="6" customFormat="1">
      <c r="B60" s="1"/>
      <c r="C60" s="2"/>
      <c r="D60" s="3"/>
      <c r="E60" s="2"/>
      <c r="F60" s="4"/>
      <c r="G60" s="4"/>
      <c r="H60" s="4"/>
      <c r="I60" s="2"/>
      <c r="J60" s="2"/>
      <c r="K60" s="2"/>
      <c r="L60" s="2"/>
      <c r="M60" s="2"/>
      <c r="N60" s="2"/>
      <c r="O60" s="2"/>
      <c r="P60" s="43"/>
    </row>
    <row r="61" spans="2:16" s="6" customFormat="1">
      <c r="B61" s="1"/>
      <c r="C61" s="2"/>
      <c r="D61" s="3"/>
      <c r="E61" s="2"/>
      <c r="F61" s="4"/>
      <c r="G61" s="4"/>
      <c r="H61" s="4"/>
      <c r="I61" s="2"/>
      <c r="J61" s="2"/>
      <c r="K61" s="2"/>
      <c r="L61" s="2"/>
      <c r="M61" s="2"/>
      <c r="N61" s="2"/>
      <c r="O61" s="2"/>
      <c r="P61" s="43"/>
    </row>
    <row r="62" spans="2:16" s="6" customFormat="1">
      <c r="B62" s="1"/>
      <c r="C62" s="2"/>
      <c r="D62" s="3"/>
      <c r="E62" s="2"/>
      <c r="F62" s="4"/>
      <c r="G62" s="4"/>
      <c r="H62" s="4"/>
      <c r="I62" s="2"/>
      <c r="J62" s="2"/>
      <c r="K62" s="2"/>
      <c r="L62" s="2"/>
      <c r="M62" s="2"/>
      <c r="N62" s="2"/>
      <c r="O62" s="2"/>
      <c r="P62" s="43"/>
    </row>
    <row r="63" spans="2:16" s="6" customFormat="1">
      <c r="B63" s="1"/>
      <c r="C63" s="2"/>
      <c r="D63" s="3"/>
      <c r="E63" s="2"/>
      <c r="F63" s="4"/>
      <c r="G63" s="4"/>
      <c r="H63" s="4"/>
      <c r="I63" s="2"/>
      <c r="J63" s="2"/>
      <c r="K63" s="2"/>
      <c r="L63" s="2"/>
      <c r="M63" s="2"/>
      <c r="N63" s="2"/>
      <c r="O63" s="2"/>
      <c r="P63" s="43"/>
    </row>
    <row r="64" spans="2:16" s="6" customFormat="1">
      <c r="B64" s="1"/>
      <c r="C64" s="2"/>
      <c r="D64" s="3"/>
      <c r="E64" s="2"/>
      <c r="F64" s="4"/>
      <c r="G64" s="4"/>
      <c r="H64" s="4"/>
      <c r="I64" s="2"/>
      <c r="J64" s="2"/>
      <c r="K64" s="2"/>
      <c r="L64" s="2"/>
      <c r="M64" s="2"/>
      <c r="N64" s="2"/>
      <c r="O64" s="2"/>
      <c r="P64" s="43"/>
    </row>
    <row r="65" spans="2:17" s="6" customFormat="1">
      <c r="B65" s="1"/>
      <c r="C65" s="2"/>
      <c r="D65" s="3"/>
      <c r="E65" s="2"/>
      <c r="F65" s="4"/>
      <c r="G65" s="4"/>
      <c r="H65" s="4"/>
      <c r="I65" s="2"/>
      <c r="J65" s="2"/>
      <c r="K65" s="2"/>
      <c r="L65" s="2"/>
      <c r="M65" s="2"/>
      <c r="N65" s="2"/>
      <c r="O65" s="2"/>
      <c r="P65" s="43"/>
    </row>
    <row r="66" spans="2:17" s="6" customFormat="1">
      <c r="B66" s="1"/>
      <c r="C66" s="2"/>
      <c r="D66" s="3"/>
      <c r="E66" s="2"/>
      <c r="F66" s="4"/>
      <c r="G66" s="4"/>
      <c r="H66" s="4"/>
      <c r="I66" s="2"/>
      <c r="J66" s="2"/>
      <c r="K66" s="2"/>
      <c r="L66" s="2"/>
      <c r="M66" s="2"/>
      <c r="N66" s="2"/>
      <c r="O66" s="2"/>
      <c r="P66" s="43"/>
    </row>
    <row r="67" spans="2:17" s="6" customFormat="1">
      <c r="B67" s="1"/>
      <c r="C67" s="2"/>
      <c r="D67" s="3"/>
      <c r="E67" s="2"/>
      <c r="F67" s="4"/>
      <c r="G67" s="4"/>
      <c r="H67" s="4"/>
      <c r="I67" s="2"/>
      <c r="J67" s="2"/>
      <c r="K67" s="2"/>
      <c r="L67" s="2"/>
      <c r="M67" s="2"/>
      <c r="N67" s="2"/>
      <c r="O67" s="2"/>
      <c r="P67" s="43"/>
    </row>
    <row r="68" spans="2:17" s="6" customFormat="1">
      <c r="B68" s="1"/>
      <c r="C68" s="2"/>
      <c r="D68" s="3"/>
      <c r="E68" s="2"/>
      <c r="F68" s="4"/>
      <c r="G68" s="4"/>
      <c r="H68" s="4"/>
      <c r="I68" s="2"/>
      <c r="J68" s="2"/>
      <c r="K68" s="2"/>
      <c r="L68" s="2"/>
      <c r="M68" s="2"/>
      <c r="N68" s="2"/>
      <c r="O68" s="2"/>
      <c r="P68" s="43"/>
    </row>
    <row r="69" spans="2:17" s="6" customFormat="1">
      <c r="B69" s="1"/>
      <c r="C69" s="2"/>
      <c r="D69" s="3"/>
      <c r="E69" s="2"/>
      <c r="F69" s="4"/>
      <c r="G69" s="4"/>
      <c r="H69" s="4"/>
      <c r="I69" s="2"/>
      <c r="J69" s="2"/>
      <c r="K69" s="2"/>
      <c r="L69" s="2"/>
      <c r="M69" s="2"/>
      <c r="N69" s="2"/>
      <c r="O69" s="2"/>
      <c r="P69" s="43"/>
    </row>
    <row r="70" spans="2:17" s="6" customFormat="1">
      <c r="B70" s="1"/>
      <c r="C70" s="2"/>
      <c r="D70" s="3"/>
      <c r="E70" s="2"/>
      <c r="F70" s="4"/>
      <c r="G70" s="4"/>
      <c r="H70" s="4"/>
      <c r="I70" s="2"/>
      <c r="J70" s="2"/>
      <c r="K70" s="2"/>
      <c r="L70" s="2"/>
      <c r="M70" s="2"/>
      <c r="N70" s="2"/>
      <c r="O70" s="2"/>
      <c r="P70" s="43"/>
    </row>
    <row r="71" spans="2:17" s="6" customFormat="1">
      <c r="B71" s="1"/>
      <c r="C71" s="2"/>
      <c r="D71" s="3"/>
      <c r="E71" s="2"/>
      <c r="F71" s="4"/>
      <c r="G71" s="4"/>
      <c r="H71" s="4"/>
      <c r="I71" s="2"/>
      <c r="J71" s="2"/>
      <c r="K71" s="2"/>
      <c r="L71" s="2"/>
      <c r="M71" s="2"/>
      <c r="N71" s="2"/>
      <c r="O71" s="2"/>
      <c r="P71" s="43"/>
    </row>
    <row r="72" spans="2:17" s="6" customFormat="1">
      <c r="B72" s="1"/>
      <c r="C72" s="2"/>
      <c r="D72" s="3"/>
      <c r="E72" s="2"/>
      <c r="F72" s="4"/>
      <c r="G72" s="4"/>
      <c r="H72" s="4"/>
      <c r="I72" s="2"/>
      <c r="J72" s="2"/>
      <c r="K72" s="2"/>
      <c r="L72" s="2"/>
      <c r="M72" s="2"/>
      <c r="N72" s="2"/>
      <c r="O72" s="2"/>
      <c r="P72" s="43"/>
    </row>
    <row r="73" spans="2:17" s="6" customFormat="1">
      <c r="B73" s="1"/>
      <c r="C73" s="2"/>
      <c r="D73" s="3"/>
      <c r="E73" s="2"/>
      <c r="F73" s="4"/>
      <c r="G73" s="4"/>
      <c r="H73" s="4"/>
      <c r="I73" s="2"/>
      <c r="J73" s="2"/>
      <c r="K73" s="2"/>
      <c r="L73" s="2"/>
      <c r="M73" s="2"/>
      <c r="N73" s="2"/>
      <c r="O73" s="2"/>
      <c r="P73" s="43"/>
    </row>
    <row r="74" spans="2:17" s="6" customFormat="1">
      <c r="B74" s="1"/>
      <c r="C74" s="2"/>
      <c r="D74" s="3"/>
      <c r="E74" s="2"/>
      <c r="F74" s="4"/>
      <c r="G74" s="4"/>
      <c r="H74" s="4"/>
      <c r="I74" s="2"/>
      <c r="J74" s="2"/>
      <c r="K74" s="2"/>
      <c r="L74" s="2"/>
      <c r="M74" s="2"/>
      <c r="N74" s="2"/>
      <c r="O74" s="2"/>
      <c r="P74" s="43"/>
    </row>
    <row r="75" spans="2:17" s="6" customFormat="1">
      <c r="B75" s="1"/>
      <c r="C75" s="2"/>
      <c r="D75" s="3"/>
      <c r="E75" s="2"/>
      <c r="F75" s="4"/>
      <c r="G75" s="4"/>
      <c r="H75" s="4"/>
      <c r="I75" s="2"/>
      <c r="J75" s="2"/>
      <c r="K75" s="2"/>
      <c r="L75" s="2"/>
      <c r="M75" s="2"/>
      <c r="N75" s="2"/>
      <c r="O75" s="2"/>
      <c r="P75" s="43"/>
    </row>
    <row r="76" spans="2:17" s="6" customFormat="1">
      <c r="B76" s="1"/>
      <c r="C76" s="2"/>
      <c r="D76" s="3"/>
      <c r="E76" s="2"/>
      <c r="F76" s="4"/>
      <c r="G76" s="4"/>
      <c r="H76" s="4"/>
      <c r="I76" s="2"/>
      <c r="J76" s="2"/>
      <c r="K76" s="2"/>
      <c r="L76" s="2"/>
      <c r="M76" s="2"/>
      <c r="N76" s="2"/>
      <c r="O76" s="2"/>
      <c r="P76" s="43"/>
    </row>
    <row r="77" spans="2:17" s="6" customFormat="1">
      <c r="B77" s="1"/>
      <c r="C77" s="2"/>
      <c r="D77" s="3"/>
      <c r="E77" s="2"/>
      <c r="F77" s="4"/>
      <c r="G77" s="4"/>
      <c r="H77" s="4"/>
      <c r="I77" s="2"/>
      <c r="J77" s="2"/>
      <c r="K77" s="2"/>
      <c r="L77" s="2"/>
      <c r="M77" s="2"/>
      <c r="N77" s="2"/>
      <c r="O77" s="2"/>
      <c r="P77" s="43"/>
    </row>
    <row r="78" spans="2:17" s="6" customFormat="1">
      <c r="B78" s="1"/>
      <c r="C78" s="2"/>
      <c r="D78" s="3"/>
      <c r="E78" s="2"/>
      <c r="F78" s="4"/>
      <c r="G78" s="4"/>
      <c r="H78" s="4"/>
      <c r="I78" s="2"/>
      <c r="J78" s="2"/>
      <c r="K78" s="2"/>
      <c r="L78" s="2"/>
      <c r="M78" s="2"/>
      <c r="N78" s="2"/>
      <c r="O78" s="2"/>
      <c r="P78" s="43"/>
    </row>
    <row r="79" spans="2:17" s="6" customFormat="1">
      <c r="B79" s="1"/>
      <c r="C79" s="2"/>
      <c r="D79" s="3"/>
      <c r="E79" s="2"/>
      <c r="F79" s="4"/>
      <c r="G79" s="4"/>
      <c r="H79" s="4"/>
      <c r="I79" s="2"/>
      <c r="J79" s="2"/>
      <c r="K79" s="2"/>
      <c r="L79" s="2"/>
      <c r="M79" s="2"/>
      <c r="N79" s="2"/>
      <c r="O79" s="2"/>
      <c r="P79" s="43"/>
      <c r="Q79" s="7"/>
    </row>
    <row r="80" spans="2:17" s="6" customFormat="1">
      <c r="B80" s="1"/>
      <c r="C80" s="2"/>
      <c r="D80" s="3"/>
      <c r="E80" s="2"/>
      <c r="F80" s="4"/>
      <c r="G80" s="4"/>
      <c r="H80" s="4"/>
      <c r="I80" s="2"/>
      <c r="J80" s="2"/>
      <c r="K80" s="2"/>
      <c r="L80" s="2"/>
      <c r="M80" s="2"/>
      <c r="N80" s="2"/>
      <c r="O80" s="2"/>
      <c r="P80" s="43"/>
      <c r="Q80" s="7"/>
    </row>
    <row r="81" spans="2:16" s="6" customFormat="1">
      <c r="B81" s="1"/>
      <c r="C81" s="2"/>
      <c r="D81" s="3"/>
      <c r="E81" s="2"/>
      <c r="F81" s="4"/>
      <c r="G81" s="4"/>
      <c r="H81" s="4"/>
      <c r="I81" s="2"/>
      <c r="J81" s="2"/>
      <c r="K81" s="2"/>
      <c r="L81" s="2"/>
      <c r="M81" s="2"/>
      <c r="N81" s="2"/>
      <c r="O81" s="2"/>
      <c r="P81" s="43"/>
    </row>
    <row r="82" spans="2:16" s="6" customFormat="1">
      <c r="B82" s="1"/>
      <c r="C82" s="2"/>
      <c r="D82" s="3"/>
      <c r="E82" s="2"/>
      <c r="F82" s="4"/>
      <c r="G82" s="4"/>
      <c r="H82" s="4"/>
      <c r="I82" s="2"/>
      <c r="J82" s="2"/>
      <c r="K82" s="2"/>
      <c r="L82" s="2"/>
      <c r="M82" s="2"/>
      <c r="N82" s="2"/>
      <c r="O82" s="2"/>
      <c r="P82" s="43"/>
    </row>
    <row r="83" spans="2:16" s="6" customFormat="1">
      <c r="B83" s="1"/>
      <c r="C83" s="2"/>
      <c r="D83" s="3"/>
      <c r="E83" s="2"/>
      <c r="F83" s="4"/>
      <c r="G83" s="4"/>
      <c r="H83" s="4"/>
      <c r="I83" s="2"/>
      <c r="J83" s="2"/>
      <c r="K83" s="2"/>
      <c r="L83" s="2"/>
      <c r="M83" s="2"/>
      <c r="N83" s="2"/>
      <c r="O83" s="2"/>
      <c r="P83" s="43"/>
    </row>
    <row r="84" spans="2:16" s="6" customFormat="1">
      <c r="B84" s="1"/>
      <c r="C84" s="2"/>
      <c r="D84" s="3"/>
      <c r="E84" s="2"/>
      <c r="F84" s="4"/>
      <c r="G84" s="4"/>
      <c r="H84" s="4"/>
      <c r="I84" s="2"/>
      <c r="J84" s="2"/>
      <c r="K84" s="2"/>
      <c r="L84" s="2"/>
      <c r="M84" s="2"/>
      <c r="N84" s="2"/>
      <c r="O84" s="2"/>
      <c r="P84" s="43"/>
    </row>
    <row r="85" spans="2:16" s="6" customFormat="1">
      <c r="B85" s="1"/>
      <c r="C85" s="2"/>
      <c r="D85" s="3"/>
      <c r="E85" s="2"/>
      <c r="F85" s="4"/>
      <c r="G85" s="4"/>
      <c r="H85" s="4"/>
      <c r="I85" s="2"/>
      <c r="J85" s="2"/>
      <c r="K85" s="2"/>
      <c r="L85" s="2"/>
      <c r="M85" s="2"/>
      <c r="N85" s="2"/>
      <c r="O85" s="2"/>
      <c r="P85" s="43"/>
    </row>
    <row r="86" spans="2:16" s="6" customFormat="1">
      <c r="B86" s="1"/>
      <c r="C86" s="2"/>
      <c r="D86" s="3"/>
      <c r="E86" s="2"/>
      <c r="F86" s="4"/>
      <c r="G86" s="4"/>
      <c r="H86" s="4"/>
      <c r="I86" s="2"/>
      <c r="J86" s="2"/>
      <c r="K86" s="2"/>
      <c r="L86" s="2"/>
      <c r="M86" s="2"/>
      <c r="N86" s="2"/>
      <c r="O86" s="2"/>
      <c r="P86" s="43"/>
    </row>
    <row r="87" spans="2:16" s="6" customFormat="1">
      <c r="B87" s="1"/>
      <c r="C87" s="2"/>
      <c r="D87" s="3"/>
      <c r="E87" s="2"/>
      <c r="F87" s="4"/>
      <c r="G87" s="4"/>
      <c r="H87" s="4"/>
      <c r="I87" s="2"/>
      <c r="J87" s="2"/>
      <c r="K87" s="2"/>
      <c r="L87" s="2"/>
      <c r="M87" s="2"/>
      <c r="N87" s="2"/>
      <c r="O87" s="2"/>
      <c r="P87" s="43"/>
    </row>
    <row r="88" spans="2:16" s="6" customFormat="1">
      <c r="B88" s="1"/>
      <c r="C88" s="2"/>
      <c r="D88" s="3"/>
      <c r="E88" s="2"/>
      <c r="F88" s="4"/>
      <c r="G88" s="4"/>
      <c r="H88" s="4"/>
      <c r="I88" s="2"/>
      <c r="J88" s="2"/>
      <c r="K88" s="2"/>
      <c r="L88" s="2"/>
      <c r="M88" s="2"/>
      <c r="N88" s="2"/>
      <c r="O88" s="2"/>
      <c r="P88" s="43"/>
    </row>
    <row r="89" spans="2:16" s="6" customFormat="1">
      <c r="B89" s="1"/>
      <c r="C89" s="2"/>
      <c r="D89" s="3"/>
      <c r="E89" s="2"/>
      <c r="F89" s="4"/>
      <c r="G89" s="4"/>
      <c r="H89" s="4"/>
      <c r="I89" s="2"/>
      <c r="J89" s="2"/>
      <c r="K89" s="2"/>
      <c r="L89" s="2"/>
      <c r="M89" s="2"/>
      <c r="N89" s="2"/>
      <c r="O89" s="2"/>
      <c r="P89" s="43"/>
    </row>
    <row r="90" spans="2:16" s="6" customFormat="1">
      <c r="B90" s="1"/>
      <c r="C90" s="2"/>
      <c r="D90" s="3"/>
      <c r="E90" s="2"/>
      <c r="F90" s="4"/>
      <c r="G90" s="4"/>
      <c r="H90" s="4"/>
      <c r="I90" s="2"/>
      <c r="J90" s="2"/>
      <c r="K90" s="2"/>
      <c r="L90" s="2"/>
      <c r="M90" s="2"/>
      <c r="N90" s="2"/>
      <c r="O90" s="2"/>
      <c r="P90" s="43"/>
    </row>
    <row r="91" spans="2:16" s="6" customFormat="1">
      <c r="B91" s="1"/>
      <c r="C91" s="2"/>
      <c r="D91" s="3"/>
      <c r="E91" s="2"/>
      <c r="F91" s="4"/>
      <c r="G91" s="4"/>
      <c r="H91" s="4"/>
      <c r="I91" s="2"/>
      <c r="J91" s="2"/>
      <c r="K91" s="2"/>
      <c r="L91" s="2"/>
      <c r="M91" s="2"/>
      <c r="N91" s="2"/>
      <c r="O91" s="2"/>
      <c r="P91" s="43"/>
    </row>
    <row r="92" spans="2:16" s="6" customFormat="1">
      <c r="B92" s="1"/>
      <c r="C92" s="2"/>
      <c r="D92" s="3"/>
      <c r="E92" s="2"/>
      <c r="F92" s="4"/>
      <c r="G92" s="4"/>
      <c r="H92" s="4"/>
      <c r="I92" s="2"/>
      <c r="J92" s="2"/>
      <c r="K92" s="2"/>
      <c r="L92" s="2"/>
      <c r="M92" s="2"/>
      <c r="N92" s="2"/>
      <c r="O92" s="2"/>
      <c r="P92" s="43"/>
    </row>
    <row r="93" spans="2:16" s="6" customFormat="1">
      <c r="B93" s="1"/>
      <c r="C93" s="2"/>
      <c r="D93" s="3"/>
      <c r="E93" s="2"/>
      <c r="F93" s="4"/>
      <c r="G93" s="4"/>
      <c r="H93" s="4"/>
      <c r="I93" s="2"/>
      <c r="J93" s="2"/>
      <c r="K93" s="2"/>
      <c r="L93" s="2"/>
      <c r="M93" s="2"/>
      <c r="N93" s="2"/>
      <c r="O93" s="2"/>
      <c r="P93" s="43"/>
    </row>
    <row r="94" spans="2:16" s="6" customFormat="1">
      <c r="B94" s="1"/>
      <c r="C94" s="2"/>
      <c r="D94" s="3"/>
      <c r="E94" s="2"/>
      <c r="F94" s="4"/>
      <c r="G94" s="4"/>
      <c r="H94" s="4"/>
      <c r="I94" s="2"/>
      <c r="J94" s="2"/>
      <c r="K94" s="2"/>
      <c r="L94" s="2"/>
      <c r="M94" s="2"/>
      <c r="N94" s="2"/>
      <c r="O94" s="2"/>
      <c r="P94" s="43"/>
    </row>
    <row r="95" spans="2:16" s="6" customFormat="1">
      <c r="B95" s="1"/>
      <c r="C95" s="2"/>
      <c r="D95" s="3"/>
      <c r="E95" s="2"/>
      <c r="F95" s="4"/>
      <c r="G95" s="4"/>
      <c r="H95" s="4"/>
      <c r="I95" s="2"/>
      <c r="J95" s="2"/>
      <c r="K95" s="2"/>
      <c r="L95" s="2"/>
      <c r="M95" s="2"/>
      <c r="N95" s="2"/>
      <c r="O95" s="2"/>
      <c r="P95" s="43"/>
    </row>
    <row r="96" spans="2:16" s="6" customFormat="1">
      <c r="B96" s="1"/>
      <c r="C96" s="2"/>
      <c r="D96" s="3"/>
      <c r="E96" s="2"/>
      <c r="F96" s="4"/>
      <c r="G96" s="4"/>
      <c r="H96" s="4"/>
      <c r="I96" s="2"/>
      <c r="J96" s="2"/>
      <c r="K96" s="2"/>
      <c r="L96" s="2"/>
      <c r="M96" s="2"/>
      <c r="N96" s="2"/>
      <c r="O96" s="2"/>
      <c r="P96" s="43"/>
    </row>
    <row r="97" spans="2:18" s="6" customFormat="1">
      <c r="B97" s="1"/>
      <c r="C97" s="2"/>
      <c r="D97" s="3"/>
      <c r="E97" s="2"/>
      <c r="F97" s="4"/>
      <c r="G97" s="4"/>
      <c r="H97" s="4"/>
      <c r="I97" s="2"/>
      <c r="J97" s="2"/>
      <c r="K97" s="2"/>
      <c r="L97" s="2"/>
      <c r="M97" s="2"/>
      <c r="N97" s="2"/>
      <c r="O97" s="2"/>
      <c r="P97" s="43"/>
    </row>
    <row r="98" spans="2:18" s="6" customFormat="1">
      <c r="B98" s="1"/>
      <c r="C98" s="2"/>
      <c r="D98" s="3"/>
      <c r="E98" s="2"/>
      <c r="F98" s="4"/>
      <c r="G98" s="4"/>
      <c r="H98" s="4"/>
      <c r="I98" s="2"/>
      <c r="J98" s="2"/>
      <c r="K98" s="2"/>
      <c r="L98" s="2"/>
      <c r="M98" s="2"/>
      <c r="N98" s="2"/>
      <c r="O98" s="2"/>
      <c r="P98" s="43"/>
    </row>
    <row r="99" spans="2:18" s="6" customFormat="1">
      <c r="B99" s="1"/>
      <c r="C99" s="2"/>
      <c r="D99" s="3"/>
      <c r="E99" s="2"/>
      <c r="F99" s="4"/>
      <c r="G99" s="4"/>
      <c r="H99" s="4"/>
      <c r="I99" s="2"/>
      <c r="J99" s="2"/>
      <c r="K99" s="2"/>
      <c r="L99" s="2"/>
      <c r="M99" s="2"/>
      <c r="N99" s="2"/>
      <c r="O99" s="2"/>
      <c r="P99" s="43"/>
    </row>
    <row r="100" spans="2:18" s="6" customFormat="1">
      <c r="B100" s="1"/>
      <c r="C100" s="2"/>
      <c r="D100" s="3"/>
      <c r="E100" s="2"/>
      <c r="F100" s="4"/>
      <c r="G100" s="4"/>
      <c r="H100" s="4"/>
      <c r="I100" s="2"/>
      <c r="J100" s="2"/>
      <c r="K100" s="2"/>
      <c r="L100" s="2"/>
      <c r="M100" s="2"/>
      <c r="N100" s="2"/>
      <c r="O100" s="2"/>
      <c r="P100" s="43"/>
    </row>
    <row r="101" spans="2:18" s="6" customFormat="1">
      <c r="B101" s="1"/>
      <c r="C101" s="2"/>
      <c r="D101" s="3"/>
      <c r="E101" s="2"/>
      <c r="F101" s="4"/>
      <c r="G101" s="4"/>
      <c r="H101" s="4"/>
      <c r="I101" s="2"/>
      <c r="J101" s="2"/>
      <c r="K101" s="2"/>
      <c r="L101" s="2"/>
      <c r="M101" s="2"/>
      <c r="N101" s="2"/>
      <c r="O101" s="2"/>
      <c r="P101" s="43"/>
    </row>
    <row r="102" spans="2:18" s="6" customFormat="1">
      <c r="B102" s="1"/>
      <c r="C102" s="2"/>
      <c r="D102" s="3"/>
      <c r="E102" s="2"/>
      <c r="F102" s="4"/>
      <c r="G102" s="4"/>
      <c r="H102" s="4"/>
      <c r="I102" s="2"/>
      <c r="J102" s="2"/>
      <c r="K102" s="2"/>
      <c r="L102" s="2"/>
      <c r="M102" s="2"/>
      <c r="N102" s="2"/>
      <c r="O102" s="2"/>
      <c r="P102" s="43"/>
      <c r="R102" s="13"/>
    </row>
    <row r="103" spans="2:18" s="6" customFormat="1">
      <c r="B103" s="1"/>
      <c r="C103" s="2"/>
      <c r="D103" s="3"/>
      <c r="E103" s="2"/>
      <c r="F103" s="4"/>
      <c r="G103" s="4"/>
      <c r="H103" s="4"/>
      <c r="I103" s="2"/>
      <c r="J103" s="2"/>
      <c r="K103" s="2"/>
      <c r="L103" s="2"/>
      <c r="M103" s="2"/>
      <c r="N103" s="2"/>
      <c r="O103" s="2"/>
      <c r="P103" s="43"/>
    </row>
    <row r="104" spans="2:18" s="6" customFormat="1">
      <c r="B104" s="1"/>
      <c r="C104" s="2"/>
      <c r="D104" s="3"/>
      <c r="E104" s="2"/>
      <c r="F104" s="4"/>
      <c r="G104" s="4"/>
      <c r="H104" s="4"/>
      <c r="I104" s="2"/>
      <c r="J104" s="2"/>
      <c r="K104" s="2"/>
      <c r="L104" s="2"/>
      <c r="M104" s="2"/>
      <c r="N104" s="2"/>
      <c r="O104" s="2"/>
      <c r="P104" s="43"/>
    </row>
  </sheetData>
  <autoFilter ref="B6:P34" xr:uid="{669790AE-51BB-41C2-98F3-29DC1CFC41E9}"/>
  <pageMargins left="0.7" right="0.7" top="0.75" bottom="0.75" header="0.3" footer="0.3"/>
  <pageSetup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790AE-51BB-41C2-98F3-29DC1CFC41E9}">
  <sheetPr filterMode="1">
    <pageSetUpPr fitToPage="1"/>
  </sheetPr>
  <dimension ref="B1:L107"/>
  <sheetViews>
    <sheetView topLeftCell="A5" zoomScaleNormal="100" workbookViewId="0">
      <selection activeCell="I56" sqref="I32:I56"/>
    </sheetView>
  </sheetViews>
  <sheetFormatPr defaultColWidth="9.140625" defaultRowHeight="15.75"/>
  <cols>
    <col min="1" max="1" width="9.140625" style="3"/>
    <col min="2" max="2" width="14.140625" style="1" bestFit="1" customWidth="1"/>
    <col min="3" max="3" width="42.7109375" style="2" customWidth="1"/>
    <col min="4" max="4" width="21.85546875" style="3" customWidth="1"/>
    <col min="5" max="5" width="9.28515625" style="2" customWidth="1"/>
    <col min="6" max="6" width="13.85546875" style="4" customWidth="1"/>
    <col min="7" max="7" width="14.5703125" style="4" bestFit="1" customWidth="1"/>
    <col min="8" max="8" width="22.140625" style="4" bestFit="1" customWidth="1"/>
    <col min="9" max="9" width="22.7109375" style="2" bestFit="1" customWidth="1"/>
    <col min="10" max="10" width="34.140625" style="43" bestFit="1" customWidth="1"/>
    <col min="11" max="16384" width="9.140625" style="3"/>
  </cols>
  <sheetData>
    <row r="1" spans="2:10">
      <c r="B1" s="3"/>
      <c r="C1" s="3"/>
    </row>
    <row r="2" spans="2:10" ht="15.6" customHeight="1">
      <c r="B2" s="16"/>
      <c r="C2" s="17"/>
      <c r="D2" s="17"/>
      <c r="E2" s="14"/>
      <c r="F2" s="14"/>
      <c r="G2" s="14"/>
      <c r="H2" s="14"/>
      <c r="I2" s="14"/>
      <c r="J2" s="44"/>
    </row>
    <row r="3" spans="2:10" ht="45">
      <c r="B3" s="18" t="s">
        <v>0</v>
      </c>
      <c r="C3" s="19"/>
      <c r="D3" s="19"/>
      <c r="E3" s="15"/>
      <c r="F3" s="51"/>
      <c r="G3" s="54"/>
      <c r="H3" s="54"/>
      <c r="I3" s="54"/>
      <c r="J3" s="55"/>
    </row>
    <row r="4" spans="2:10" ht="25.5" customHeight="1">
      <c r="B4" s="18"/>
      <c r="C4" s="19"/>
      <c r="D4" s="19"/>
      <c r="E4" s="15"/>
      <c r="F4" s="51"/>
      <c r="G4" s="52"/>
      <c r="H4" s="52"/>
      <c r="I4" s="50"/>
      <c r="J4" s="53"/>
    </row>
    <row r="5" spans="2:10">
      <c r="B5" s="12"/>
      <c r="J5" s="45"/>
    </row>
    <row r="6" spans="2:10" s="5" customFormat="1">
      <c r="B6" s="8" t="s">
        <v>1</v>
      </c>
      <c r="C6" s="9" t="s">
        <v>2</v>
      </c>
      <c r="D6" s="9" t="s">
        <v>3</v>
      </c>
      <c r="E6" s="10" t="s">
        <v>4</v>
      </c>
      <c r="F6" s="9" t="s">
        <v>5</v>
      </c>
      <c r="G6" s="9" t="s">
        <v>110</v>
      </c>
      <c r="H6" s="9" t="s">
        <v>7</v>
      </c>
      <c r="I6" s="11" t="s">
        <v>109</v>
      </c>
      <c r="J6" s="46" t="s">
        <v>8</v>
      </c>
    </row>
    <row r="7" spans="2:10" s="6" customFormat="1" hidden="1">
      <c r="B7" s="20">
        <v>1</v>
      </c>
      <c r="C7" s="21" t="s">
        <v>9</v>
      </c>
      <c r="D7" s="22" t="s">
        <v>10</v>
      </c>
      <c r="E7" s="23">
        <v>1733</v>
      </c>
      <c r="F7" s="22" t="s">
        <v>11</v>
      </c>
      <c r="G7" s="25">
        <f>IF(E7='Floor Plan'!$A$2,'Floor Plan'!$B$2,IF(E7='Floor Plan'!$A$3,'Floor Plan'!$B$3,IF(E7='Floor Plan'!$A$4,'Floor Plan'!$B$4,"N/A")))</f>
        <v>1850</v>
      </c>
      <c r="H7" s="59"/>
      <c r="I7" s="24">
        <f t="shared" ref="I7:I38" si="0">SUM(G7:H7)</f>
        <v>1850</v>
      </c>
      <c r="J7" s="47"/>
    </row>
    <row r="8" spans="2:10" s="6" customFormat="1" hidden="1">
      <c r="B8" s="20">
        <v>2</v>
      </c>
      <c r="C8" s="21" t="s">
        <v>12</v>
      </c>
      <c r="D8" s="22" t="s">
        <v>13</v>
      </c>
      <c r="E8" s="23">
        <v>1767</v>
      </c>
      <c r="F8" s="22" t="s">
        <v>11</v>
      </c>
      <c r="G8" s="25">
        <f>IF(E8='Floor Plan'!$A$2,'Floor Plan'!$B$2,IF(E8='Floor Plan'!$A$3,'Floor Plan'!$B$3,IF(E8='Floor Plan'!$A$4,'Floor Plan'!$B$4,"N/A")))</f>
        <v>1850</v>
      </c>
      <c r="H8" s="59"/>
      <c r="I8" s="24">
        <f t="shared" si="0"/>
        <v>1850</v>
      </c>
      <c r="J8" s="47"/>
    </row>
    <row r="9" spans="2:10" s="6" customFormat="1" hidden="1">
      <c r="B9" s="20">
        <v>3</v>
      </c>
      <c r="C9" s="21" t="s">
        <v>14</v>
      </c>
      <c r="D9" s="22" t="s">
        <v>15</v>
      </c>
      <c r="E9" s="23">
        <v>1700</v>
      </c>
      <c r="F9" s="22" t="s">
        <v>11</v>
      </c>
      <c r="G9" s="25">
        <f>IF(E9='Floor Plan'!$A$2,'Floor Plan'!$B$2,IF(E9='Floor Plan'!$A$3,'Floor Plan'!$B$3,IF(E9='Floor Plan'!$A$4,'Floor Plan'!$B$4,"N/A")))</f>
        <v>1850</v>
      </c>
      <c r="H9" s="59"/>
      <c r="I9" s="24">
        <f t="shared" si="0"/>
        <v>1850</v>
      </c>
      <c r="J9" s="47"/>
    </row>
    <row r="10" spans="2:10" s="6" customFormat="1" hidden="1">
      <c r="B10" s="20">
        <v>4</v>
      </c>
      <c r="C10" s="21" t="s">
        <v>16</v>
      </c>
      <c r="D10" s="22" t="s">
        <v>13</v>
      </c>
      <c r="E10" s="23">
        <v>1767</v>
      </c>
      <c r="F10" s="22" t="s">
        <v>11</v>
      </c>
      <c r="G10" s="25">
        <f>IF(E10='Floor Plan'!$A$2,'Floor Plan'!$B$2,IF(E10='Floor Plan'!$A$3,'Floor Plan'!$B$3,IF(E10='Floor Plan'!$A$4,'Floor Plan'!$B$4,"N/A")))</f>
        <v>1850</v>
      </c>
      <c r="H10" s="59"/>
      <c r="I10" s="24">
        <f t="shared" si="0"/>
        <v>1850</v>
      </c>
      <c r="J10" s="47"/>
    </row>
    <row r="11" spans="2:10" s="6" customFormat="1" hidden="1">
      <c r="B11" s="20">
        <v>5</v>
      </c>
      <c r="C11" s="21" t="s">
        <v>17</v>
      </c>
      <c r="D11" s="22" t="s">
        <v>13</v>
      </c>
      <c r="E11" s="23">
        <v>1767</v>
      </c>
      <c r="F11" s="22" t="s">
        <v>11</v>
      </c>
      <c r="G11" s="25">
        <f>IF(E11='Floor Plan'!$A$2,'Floor Plan'!$B$2,IF(E11='Floor Plan'!$A$3,'Floor Plan'!$B$3,IF(E11='Floor Plan'!$A$4,'Floor Plan'!$B$4,"N/A")))</f>
        <v>1850</v>
      </c>
      <c r="H11" s="59"/>
      <c r="I11" s="24">
        <f t="shared" si="0"/>
        <v>1850</v>
      </c>
      <c r="J11" s="47"/>
    </row>
    <row r="12" spans="2:10" s="6" customFormat="1" hidden="1">
      <c r="B12" s="20">
        <v>6</v>
      </c>
      <c r="C12" s="21" t="s">
        <v>18</v>
      </c>
      <c r="D12" s="22" t="s">
        <v>13</v>
      </c>
      <c r="E12" s="23">
        <v>1767</v>
      </c>
      <c r="F12" s="22" t="s">
        <v>11</v>
      </c>
      <c r="G12" s="25">
        <f>IF(E12='Floor Plan'!$A$2,'Floor Plan'!$B$2,IF(E12='Floor Plan'!$A$3,'Floor Plan'!$B$3,IF(E12='Floor Plan'!$A$4,'Floor Plan'!$B$4,"N/A")))</f>
        <v>1850</v>
      </c>
      <c r="H12" s="59"/>
      <c r="I12" s="24">
        <f t="shared" si="0"/>
        <v>1850</v>
      </c>
      <c r="J12" s="47"/>
    </row>
    <row r="13" spans="2:10" s="6" customFormat="1" hidden="1">
      <c r="B13" s="20">
        <v>7</v>
      </c>
      <c r="C13" s="21" t="s">
        <v>19</v>
      </c>
      <c r="D13" s="22" t="s">
        <v>10</v>
      </c>
      <c r="E13" s="23">
        <v>1733</v>
      </c>
      <c r="F13" s="22" t="s">
        <v>11</v>
      </c>
      <c r="G13" s="25">
        <f>IF(E13='Floor Plan'!$A$2,'Floor Plan'!$B$2,IF(E13='Floor Plan'!$A$3,'Floor Plan'!$B$3,IF(E13='Floor Plan'!$A$4,'Floor Plan'!$B$4,"N/A")))</f>
        <v>1850</v>
      </c>
      <c r="H13" s="59"/>
      <c r="I13" s="24">
        <f t="shared" si="0"/>
        <v>1850</v>
      </c>
      <c r="J13" s="47"/>
    </row>
    <row r="14" spans="2:10" s="6" customFormat="1" hidden="1">
      <c r="B14" s="20">
        <v>8</v>
      </c>
      <c r="C14" s="21" t="s">
        <v>20</v>
      </c>
      <c r="D14" s="22" t="s">
        <v>13</v>
      </c>
      <c r="E14" s="23">
        <v>1767</v>
      </c>
      <c r="F14" s="22" t="s">
        <v>11</v>
      </c>
      <c r="G14" s="25">
        <f>IF(E14='Floor Plan'!$A$2,'Floor Plan'!$B$2,IF(E14='Floor Plan'!$A$3,'Floor Plan'!$B$3,IF(E14='Floor Plan'!$A$4,'Floor Plan'!$B$4,"N/A")))</f>
        <v>1850</v>
      </c>
      <c r="H14" s="59"/>
      <c r="I14" s="24">
        <f t="shared" si="0"/>
        <v>1850</v>
      </c>
      <c r="J14" s="47"/>
    </row>
    <row r="15" spans="2:10" s="6" customFormat="1" hidden="1">
      <c r="B15" s="20">
        <v>9</v>
      </c>
      <c r="C15" s="21" t="s">
        <v>21</v>
      </c>
      <c r="D15" s="22" t="s">
        <v>10</v>
      </c>
      <c r="E15" s="23">
        <v>1733</v>
      </c>
      <c r="F15" s="22" t="s">
        <v>11</v>
      </c>
      <c r="G15" s="25">
        <f>IF(E15='Floor Plan'!$A$2,'Floor Plan'!$B$2,IF(E15='Floor Plan'!$A$3,'Floor Plan'!$B$3,IF(E15='Floor Plan'!$A$4,'Floor Plan'!$B$4,"N/A")))</f>
        <v>1850</v>
      </c>
      <c r="H15" s="59"/>
      <c r="I15" s="24">
        <f t="shared" si="0"/>
        <v>1850</v>
      </c>
      <c r="J15" s="47"/>
    </row>
    <row r="16" spans="2:10" s="6" customFormat="1" hidden="1">
      <c r="B16" s="20">
        <v>10</v>
      </c>
      <c r="C16" s="21" t="s">
        <v>22</v>
      </c>
      <c r="D16" s="22" t="s">
        <v>15</v>
      </c>
      <c r="E16" s="23">
        <v>1700</v>
      </c>
      <c r="F16" s="22" t="s">
        <v>11</v>
      </c>
      <c r="G16" s="25">
        <f>IF(E16='Floor Plan'!$A$2,'Floor Plan'!$B$2,IF(E16='Floor Plan'!$A$3,'Floor Plan'!$B$3,IF(E16='Floor Plan'!$A$4,'Floor Plan'!$B$4,"N/A")))</f>
        <v>1850</v>
      </c>
      <c r="H16" s="59">
        <v>45</v>
      </c>
      <c r="I16" s="24">
        <f t="shared" si="0"/>
        <v>1895</v>
      </c>
      <c r="J16" s="47"/>
    </row>
    <row r="17" spans="2:10" s="6" customFormat="1" hidden="1">
      <c r="B17" s="20">
        <v>11</v>
      </c>
      <c r="C17" s="21" t="s">
        <v>23</v>
      </c>
      <c r="D17" s="22" t="s">
        <v>10</v>
      </c>
      <c r="E17" s="23">
        <v>1733</v>
      </c>
      <c r="F17" s="22" t="s">
        <v>11</v>
      </c>
      <c r="G17" s="25">
        <f>IF(E17='Floor Plan'!$A$2,'Floor Plan'!$B$2,IF(E17='Floor Plan'!$A$3,'Floor Plan'!$B$3,IF(E17='Floor Plan'!$A$4,'Floor Plan'!$B$4,"N/A")))</f>
        <v>1850</v>
      </c>
      <c r="H17" s="59">
        <f>H16</f>
        <v>45</v>
      </c>
      <c r="I17" s="24">
        <f t="shared" si="0"/>
        <v>1895</v>
      </c>
      <c r="J17" s="47"/>
    </row>
    <row r="18" spans="2:10" s="6" customFormat="1" hidden="1">
      <c r="B18" s="20">
        <v>12</v>
      </c>
      <c r="C18" s="21" t="s">
        <v>24</v>
      </c>
      <c r="D18" s="22" t="s">
        <v>13</v>
      </c>
      <c r="E18" s="23">
        <v>1767</v>
      </c>
      <c r="F18" s="22" t="s">
        <v>11</v>
      </c>
      <c r="G18" s="25">
        <f>IF(E18='Floor Plan'!$A$2,'Floor Plan'!$B$2,IF(E18='Floor Plan'!$A$3,'Floor Plan'!$B$3,IF(E18='Floor Plan'!$A$4,'Floor Plan'!$B$4,"N/A")))</f>
        <v>1850</v>
      </c>
      <c r="H18" s="59">
        <f>H17</f>
        <v>45</v>
      </c>
      <c r="I18" s="24">
        <f t="shared" si="0"/>
        <v>1895</v>
      </c>
      <c r="J18" s="47"/>
    </row>
    <row r="19" spans="2:10" s="6" customFormat="1" hidden="1">
      <c r="B19" s="20">
        <v>13</v>
      </c>
      <c r="C19" s="21" t="s">
        <v>25</v>
      </c>
      <c r="D19" s="22" t="s">
        <v>15</v>
      </c>
      <c r="E19" s="23">
        <v>1700</v>
      </c>
      <c r="F19" s="22" t="s">
        <v>11</v>
      </c>
      <c r="G19" s="25">
        <f>IF(E19='Floor Plan'!$A$2,'Floor Plan'!$B$2,IF(E19='Floor Plan'!$A$3,'Floor Plan'!$B$3,IF(E19='Floor Plan'!$A$4,'Floor Plan'!$B$4,"N/A")))</f>
        <v>1850</v>
      </c>
      <c r="H19" s="59">
        <f>H18</f>
        <v>45</v>
      </c>
      <c r="I19" s="24">
        <f t="shared" si="0"/>
        <v>1895</v>
      </c>
      <c r="J19" s="47"/>
    </row>
    <row r="20" spans="2:10" s="6" customFormat="1" hidden="1">
      <c r="B20" s="20">
        <v>14</v>
      </c>
      <c r="C20" s="21" t="s">
        <v>26</v>
      </c>
      <c r="D20" s="22" t="s">
        <v>10</v>
      </c>
      <c r="E20" s="23">
        <v>1733</v>
      </c>
      <c r="F20" s="22" t="s">
        <v>11</v>
      </c>
      <c r="G20" s="25">
        <f>IF(E20='Floor Plan'!$A$2,'Floor Plan'!$B$2,IF(E20='Floor Plan'!$A$3,'Floor Plan'!$B$3,IF(E20='Floor Plan'!$A$4,'Floor Plan'!$B$4,"N/A")))</f>
        <v>1850</v>
      </c>
      <c r="H20" s="59">
        <f>H19</f>
        <v>45</v>
      </c>
      <c r="I20" s="24">
        <f t="shared" si="0"/>
        <v>1895</v>
      </c>
      <c r="J20" s="47"/>
    </row>
    <row r="21" spans="2:10" s="6" customFormat="1" hidden="1">
      <c r="B21" s="20">
        <v>15</v>
      </c>
      <c r="C21" s="21" t="s">
        <v>27</v>
      </c>
      <c r="D21" s="22" t="s">
        <v>13</v>
      </c>
      <c r="E21" s="23">
        <v>1767</v>
      </c>
      <c r="F21" s="22" t="s">
        <v>11</v>
      </c>
      <c r="G21" s="25">
        <f>IF(E21='Floor Plan'!$A$2,'Floor Plan'!$B$2,IF(E21='Floor Plan'!$A$3,'Floor Plan'!$B$3,IF(E21='Floor Plan'!$A$4,'Floor Plan'!$B$4,"N/A")))</f>
        <v>1850</v>
      </c>
      <c r="H21" s="59">
        <f>H20</f>
        <v>45</v>
      </c>
      <c r="I21" s="24">
        <f t="shared" si="0"/>
        <v>1895</v>
      </c>
      <c r="J21" s="47"/>
    </row>
    <row r="22" spans="2:10" s="6" customFormat="1" hidden="1">
      <c r="B22" s="20">
        <v>16</v>
      </c>
      <c r="C22" s="21" t="s">
        <v>28</v>
      </c>
      <c r="D22" s="22" t="s">
        <v>15</v>
      </c>
      <c r="E22" s="23">
        <v>1700</v>
      </c>
      <c r="F22" s="22" t="s">
        <v>11</v>
      </c>
      <c r="G22" s="25">
        <f>IF(E22='Floor Plan'!$A$2,'Floor Plan'!$B$2,IF(E22='Floor Plan'!$A$3,'Floor Plan'!$B$3,IF(E22='Floor Plan'!$A$4,'Floor Plan'!$B$4,"N/A")))</f>
        <v>1850</v>
      </c>
      <c r="H22" s="59"/>
      <c r="I22" s="24">
        <f t="shared" si="0"/>
        <v>1850</v>
      </c>
      <c r="J22" s="47"/>
    </row>
    <row r="23" spans="2:10" s="6" customFormat="1" hidden="1">
      <c r="B23" s="20">
        <v>17</v>
      </c>
      <c r="C23" s="21" t="s">
        <v>29</v>
      </c>
      <c r="D23" s="22" t="s">
        <v>13</v>
      </c>
      <c r="E23" s="23">
        <v>1767</v>
      </c>
      <c r="F23" s="22" t="s">
        <v>11</v>
      </c>
      <c r="G23" s="25">
        <f>IF(E23='Floor Plan'!$A$2,'Floor Plan'!$B$2,IF(E23='Floor Plan'!$A$3,'Floor Plan'!$B$3,IF(E23='Floor Plan'!$A$4,'Floor Plan'!$B$4,"N/A")))</f>
        <v>1850</v>
      </c>
      <c r="H23" s="59"/>
      <c r="I23" s="24">
        <f t="shared" si="0"/>
        <v>1850</v>
      </c>
      <c r="J23" s="47"/>
    </row>
    <row r="24" spans="2:10" s="6" customFormat="1" hidden="1">
      <c r="B24" s="20">
        <v>18</v>
      </c>
      <c r="C24" s="21" t="s">
        <v>30</v>
      </c>
      <c r="D24" s="22" t="s">
        <v>10</v>
      </c>
      <c r="E24" s="23">
        <v>1733</v>
      </c>
      <c r="F24" s="22" t="s">
        <v>11</v>
      </c>
      <c r="G24" s="25">
        <f>IF(E24='Floor Plan'!$A$2,'Floor Plan'!$B$2,IF(E24='Floor Plan'!$A$3,'Floor Plan'!$B$3,IF(E24='Floor Plan'!$A$4,'Floor Plan'!$B$4,"N/A")))</f>
        <v>1850</v>
      </c>
      <c r="H24" s="59"/>
      <c r="I24" s="24">
        <f t="shared" si="0"/>
        <v>1850</v>
      </c>
      <c r="J24" s="47"/>
    </row>
    <row r="25" spans="2:10" s="6" customFormat="1" hidden="1">
      <c r="B25" s="20">
        <v>19</v>
      </c>
      <c r="C25" s="21" t="s">
        <v>31</v>
      </c>
      <c r="D25" s="22" t="s">
        <v>15</v>
      </c>
      <c r="E25" s="23">
        <v>1700</v>
      </c>
      <c r="F25" s="22" t="s">
        <v>11</v>
      </c>
      <c r="G25" s="25">
        <f>IF(E25='Floor Plan'!$A$2,'Floor Plan'!$B$2,IF(E25='Floor Plan'!$A$3,'Floor Plan'!$B$3,IF(E25='Floor Plan'!$A$4,'Floor Plan'!$B$4,"N/A")))</f>
        <v>1850</v>
      </c>
      <c r="H25" s="59"/>
      <c r="I25" s="24">
        <f t="shared" si="0"/>
        <v>1850</v>
      </c>
      <c r="J25" s="47"/>
    </row>
    <row r="26" spans="2:10" s="6" customFormat="1" hidden="1">
      <c r="B26" s="20">
        <v>20</v>
      </c>
      <c r="C26" s="21" t="s">
        <v>32</v>
      </c>
      <c r="D26" s="22" t="s">
        <v>10</v>
      </c>
      <c r="E26" s="23">
        <v>1733</v>
      </c>
      <c r="F26" s="22" t="s">
        <v>11</v>
      </c>
      <c r="G26" s="25">
        <f>IF(E26='Floor Plan'!$A$2,'Floor Plan'!$B$2,IF(E26='Floor Plan'!$A$3,'Floor Plan'!$B$3,IF(E26='Floor Plan'!$A$4,'Floor Plan'!$B$4,"N/A")))</f>
        <v>1850</v>
      </c>
      <c r="H26" s="59"/>
      <c r="I26" s="24">
        <f t="shared" si="0"/>
        <v>1850</v>
      </c>
      <c r="J26" s="47"/>
    </row>
    <row r="27" spans="2:10" s="6" customFormat="1" hidden="1">
      <c r="B27" s="20">
        <v>21</v>
      </c>
      <c r="C27" s="21" t="s">
        <v>33</v>
      </c>
      <c r="D27" s="22" t="s">
        <v>13</v>
      </c>
      <c r="E27" s="23">
        <v>1767</v>
      </c>
      <c r="F27" s="22" t="s">
        <v>11</v>
      </c>
      <c r="G27" s="25">
        <f>IF(E27='Floor Plan'!$A$2,'Floor Plan'!$B$2,IF(E27='Floor Plan'!$A$3,'Floor Plan'!$B$3,IF(E27='Floor Plan'!$A$4,'Floor Plan'!$B$4,"N/A")))</f>
        <v>1850</v>
      </c>
      <c r="H27" s="59"/>
      <c r="I27" s="24">
        <f t="shared" si="0"/>
        <v>1850</v>
      </c>
      <c r="J27" s="47"/>
    </row>
    <row r="28" spans="2:10" s="6" customFormat="1" hidden="1">
      <c r="B28" s="20">
        <v>22</v>
      </c>
      <c r="C28" s="21" t="s">
        <v>34</v>
      </c>
      <c r="D28" s="22" t="s">
        <v>10</v>
      </c>
      <c r="E28" s="23">
        <v>1733</v>
      </c>
      <c r="F28" s="22" t="s">
        <v>11</v>
      </c>
      <c r="G28" s="25">
        <f>IF(E28='Floor Plan'!$A$2,'Floor Plan'!$B$2,IF(E28='Floor Plan'!$A$3,'Floor Plan'!$B$3,IF(E28='Floor Plan'!$A$4,'Floor Plan'!$B$4,"N/A")))</f>
        <v>1850</v>
      </c>
      <c r="H28" s="59"/>
      <c r="I28" s="24">
        <f t="shared" si="0"/>
        <v>1850</v>
      </c>
      <c r="J28" s="47"/>
    </row>
    <row r="29" spans="2:10" s="6" customFormat="1" hidden="1">
      <c r="B29" s="20">
        <v>23</v>
      </c>
      <c r="C29" s="21" t="s">
        <v>35</v>
      </c>
      <c r="D29" s="22" t="s">
        <v>15</v>
      </c>
      <c r="E29" s="23">
        <v>1700</v>
      </c>
      <c r="F29" s="22" t="s">
        <v>11</v>
      </c>
      <c r="G29" s="25">
        <f>IF(E29='Floor Plan'!$A$2,'Floor Plan'!$B$2,IF(E29='Floor Plan'!$A$3,'Floor Plan'!$B$3,IF(E29='Floor Plan'!$A$4,'Floor Plan'!$B$4,"N/A")))</f>
        <v>1850</v>
      </c>
      <c r="H29" s="59"/>
      <c r="I29" s="24">
        <f t="shared" si="0"/>
        <v>1850</v>
      </c>
      <c r="J29" s="47"/>
    </row>
    <row r="30" spans="2:10" s="6" customFormat="1" hidden="1">
      <c r="B30" s="20">
        <v>24</v>
      </c>
      <c r="C30" s="21" t="s">
        <v>36</v>
      </c>
      <c r="D30" s="22" t="s">
        <v>10</v>
      </c>
      <c r="E30" s="23">
        <v>1733</v>
      </c>
      <c r="F30" s="22" t="s">
        <v>11</v>
      </c>
      <c r="G30" s="25">
        <f>IF(E30='Floor Plan'!$A$2,'Floor Plan'!$B$2,IF(E30='Floor Plan'!$A$3,'Floor Plan'!$B$3,IF(E30='Floor Plan'!$A$4,'Floor Plan'!$B$4,"N/A")))</f>
        <v>1850</v>
      </c>
      <c r="H30" s="59"/>
      <c r="I30" s="24">
        <f t="shared" si="0"/>
        <v>1850</v>
      </c>
      <c r="J30" s="47"/>
    </row>
    <row r="31" spans="2:10" s="6" customFormat="1" hidden="1">
      <c r="B31" s="20">
        <v>25</v>
      </c>
      <c r="C31" s="21" t="s">
        <v>37</v>
      </c>
      <c r="D31" s="22" t="s">
        <v>13</v>
      </c>
      <c r="E31" s="23">
        <v>1767</v>
      </c>
      <c r="F31" s="22" t="s">
        <v>11</v>
      </c>
      <c r="G31" s="25">
        <f>IF(E31='Floor Plan'!$A$2,'Floor Plan'!$B$2,IF(E31='Floor Plan'!$A$3,'Floor Plan'!$B$3,IF(E31='Floor Plan'!$A$4,'Floor Plan'!$B$4,"N/A")))</f>
        <v>1850</v>
      </c>
      <c r="H31" s="59"/>
      <c r="I31" s="24">
        <f t="shared" si="0"/>
        <v>1850</v>
      </c>
      <c r="J31" s="47"/>
    </row>
    <row r="32" spans="2:10" s="6" customFormat="1">
      <c r="B32" s="20">
        <v>26</v>
      </c>
      <c r="C32" s="21" t="s">
        <v>111</v>
      </c>
      <c r="D32" s="22" t="s">
        <v>15</v>
      </c>
      <c r="E32" s="23">
        <v>1700</v>
      </c>
      <c r="F32" s="22" t="s">
        <v>11</v>
      </c>
      <c r="G32" s="25">
        <v>267500</v>
      </c>
      <c r="H32" s="59">
        <v>3000</v>
      </c>
      <c r="I32" s="24">
        <f t="shared" si="0"/>
        <v>270500</v>
      </c>
      <c r="J32" s="47"/>
    </row>
    <row r="33" spans="2:10" s="6" customFormat="1">
      <c r="B33" s="20">
        <v>27</v>
      </c>
      <c r="C33" s="21" t="s">
        <v>38</v>
      </c>
      <c r="D33" s="22" t="s">
        <v>10</v>
      </c>
      <c r="E33" s="23">
        <v>1733</v>
      </c>
      <c r="F33" s="22" t="s">
        <v>11</v>
      </c>
      <c r="G33" s="25">
        <v>272500</v>
      </c>
      <c r="H33" s="59"/>
      <c r="I33" s="24">
        <f>SUM(G33:H33)</f>
        <v>272500</v>
      </c>
      <c r="J33" s="47"/>
    </row>
    <row r="34" spans="2:10" s="6" customFormat="1">
      <c r="B34" s="20">
        <v>28</v>
      </c>
      <c r="C34" s="21" t="s">
        <v>39</v>
      </c>
      <c r="D34" s="22" t="s">
        <v>13</v>
      </c>
      <c r="E34" s="23">
        <v>1767</v>
      </c>
      <c r="F34" s="22" t="s">
        <v>11</v>
      </c>
      <c r="G34" s="25">
        <v>275000</v>
      </c>
      <c r="H34" s="59"/>
      <c r="I34" s="24">
        <f t="shared" ref="I34:I56" si="1">SUM(G34:H34)</f>
        <v>275000</v>
      </c>
      <c r="J34" s="47"/>
    </row>
    <row r="35" spans="2:10" s="6" customFormat="1">
      <c r="B35" s="20">
        <v>29</v>
      </c>
      <c r="C35" s="21" t="s">
        <v>40</v>
      </c>
      <c r="D35" s="22" t="s">
        <v>15</v>
      </c>
      <c r="E35" s="23">
        <v>1700</v>
      </c>
      <c r="F35" s="22" t="s">
        <v>11</v>
      </c>
      <c r="G35" s="25">
        <v>267500</v>
      </c>
      <c r="H35" s="59"/>
      <c r="I35" s="24">
        <f t="shared" si="1"/>
        <v>267500</v>
      </c>
      <c r="J35" s="47"/>
    </row>
    <row r="36" spans="2:10" s="6" customFormat="1">
      <c r="B36" s="20">
        <v>30</v>
      </c>
      <c r="C36" s="21" t="s">
        <v>41</v>
      </c>
      <c r="D36" s="22" t="s">
        <v>13</v>
      </c>
      <c r="E36" s="23">
        <v>1767</v>
      </c>
      <c r="F36" s="22" t="s">
        <v>11</v>
      </c>
      <c r="G36" s="25">
        <v>275000</v>
      </c>
      <c r="H36" s="59"/>
      <c r="I36" s="24">
        <f t="shared" si="1"/>
        <v>275000</v>
      </c>
      <c r="J36" s="47"/>
    </row>
    <row r="37" spans="2:10" s="6" customFormat="1">
      <c r="B37" s="20">
        <v>31</v>
      </c>
      <c r="C37" s="21" t="s">
        <v>42</v>
      </c>
      <c r="D37" s="22" t="s">
        <v>10</v>
      </c>
      <c r="E37" s="23">
        <v>1733</v>
      </c>
      <c r="F37" s="22" t="s">
        <v>11</v>
      </c>
      <c r="G37" s="25">
        <v>272500</v>
      </c>
      <c r="H37" s="59"/>
      <c r="I37" s="24">
        <f t="shared" si="1"/>
        <v>272500</v>
      </c>
      <c r="J37" s="47"/>
    </row>
    <row r="38" spans="2:10" s="6" customFormat="1">
      <c r="B38" s="20">
        <v>32</v>
      </c>
      <c r="C38" s="21" t="s">
        <v>43</v>
      </c>
      <c r="D38" s="22" t="s">
        <v>13</v>
      </c>
      <c r="E38" s="23">
        <v>1767</v>
      </c>
      <c r="F38" s="22" t="s">
        <v>11</v>
      </c>
      <c r="G38" s="25">
        <v>275000</v>
      </c>
      <c r="H38" s="59"/>
      <c r="I38" s="24">
        <f t="shared" si="1"/>
        <v>275000</v>
      </c>
      <c r="J38" s="47"/>
    </row>
    <row r="39" spans="2:10" s="6" customFormat="1">
      <c r="B39" s="20">
        <v>33</v>
      </c>
      <c r="C39" s="21" t="s">
        <v>44</v>
      </c>
      <c r="D39" s="22" t="s">
        <v>13</v>
      </c>
      <c r="E39" s="23">
        <v>1767</v>
      </c>
      <c r="F39" s="22" t="s">
        <v>11</v>
      </c>
      <c r="G39" s="25">
        <v>275000</v>
      </c>
      <c r="H39" s="59"/>
      <c r="I39" s="24">
        <f t="shared" si="1"/>
        <v>275000</v>
      </c>
      <c r="J39" s="47"/>
    </row>
    <row r="40" spans="2:10" s="6" customFormat="1">
      <c r="B40" s="20">
        <v>34</v>
      </c>
      <c r="C40" s="21" t="s">
        <v>45</v>
      </c>
      <c r="D40" s="22" t="s">
        <v>15</v>
      </c>
      <c r="E40" s="23">
        <v>1700</v>
      </c>
      <c r="F40" s="22" t="s">
        <v>11</v>
      </c>
      <c r="G40" s="25">
        <v>267500</v>
      </c>
      <c r="H40" s="59">
        <v>4000</v>
      </c>
      <c r="I40" s="24">
        <f t="shared" si="1"/>
        <v>271500</v>
      </c>
      <c r="J40" s="47"/>
    </row>
    <row r="41" spans="2:10" s="6" customFormat="1">
      <c r="B41" s="20">
        <v>35</v>
      </c>
      <c r="C41" s="21" t="s">
        <v>46</v>
      </c>
      <c r="D41" s="22" t="s">
        <v>10</v>
      </c>
      <c r="E41" s="23">
        <v>1733</v>
      </c>
      <c r="F41" s="22" t="s">
        <v>11</v>
      </c>
      <c r="G41" s="25">
        <v>272500</v>
      </c>
      <c r="H41" s="59">
        <v>5000</v>
      </c>
      <c r="I41" s="24">
        <f t="shared" si="1"/>
        <v>277500</v>
      </c>
      <c r="J41" s="47"/>
    </row>
    <row r="42" spans="2:10" s="6" customFormat="1">
      <c r="B42" s="20">
        <v>36</v>
      </c>
      <c r="C42" s="21" t="s">
        <v>47</v>
      </c>
      <c r="D42" s="22" t="s">
        <v>15</v>
      </c>
      <c r="E42" s="23">
        <v>1700</v>
      </c>
      <c r="F42" s="22" t="s">
        <v>11</v>
      </c>
      <c r="G42" s="25">
        <v>267500</v>
      </c>
      <c r="H42" s="59">
        <v>4000</v>
      </c>
      <c r="I42" s="24">
        <f t="shared" si="1"/>
        <v>271500</v>
      </c>
      <c r="J42" s="47"/>
    </row>
    <row r="43" spans="2:10" s="6" customFormat="1">
      <c r="B43" s="20">
        <v>37</v>
      </c>
      <c r="C43" s="21" t="s">
        <v>48</v>
      </c>
      <c r="D43" s="22" t="s">
        <v>10</v>
      </c>
      <c r="E43" s="23">
        <v>1733</v>
      </c>
      <c r="F43" s="22" t="s">
        <v>11</v>
      </c>
      <c r="G43" s="25">
        <v>272500</v>
      </c>
      <c r="H43" s="59">
        <v>5000</v>
      </c>
      <c r="I43" s="24">
        <f t="shared" si="1"/>
        <v>277500</v>
      </c>
      <c r="J43" s="47"/>
    </row>
    <row r="44" spans="2:10" s="6" customFormat="1">
      <c r="B44" s="20">
        <v>38</v>
      </c>
      <c r="C44" s="21" t="s">
        <v>49</v>
      </c>
      <c r="D44" s="22" t="s">
        <v>13</v>
      </c>
      <c r="E44" s="23">
        <v>1767</v>
      </c>
      <c r="F44" s="22" t="s">
        <v>11</v>
      </c>
      <c r="G44" s="25">
        <v>275000</v>
      </c>
      <c r="H44" s="59">
        <v>4000</v>
      </c>
      <c r="I44" s="24">
        <f t="shared" si="1"/>
        <v>279000</v>
      </c>
      <c r="J44" s="47"/>
    </row>
    <row r="45" spans="2:10" s="6" customFormat="1">
      <c r="B45" s="20">
        <v>39</v>
      </c>
      <c r="C45" s="21" t="s">
        <v>50</v>
      </c>
      <c r="D45" s="22" t="s">
        <v>15</v>
      </c>
      <c r="E45" s="23">
        <v>1700</v>
      </c>
      <c r="F45" s="22" t="s">
        <v>11</v>
      </c>
      <c r="G45" s="25">
        <v>267500</v>
      </c>
      <c r="H45" s="59"/>
      <c r="I45" s="24">
        <f t="shared" si="1"/>
        <v>267500</v>
      </c>
      <c r="J45" s="47"/>
    </row>
    <row r="46" spans="2:10" s="6" customFormat="1">
      <c r="B46" s="20">
        <v>40</v>
      </c>
      <c r="C46" s="21" t="s">
        <v>51</v>
      </c>
      <c r="D46" s="22" t="s">
        <v>10</v>
      </c>
      <c r="E46" s="23">
        <v>1733</v>
      </c>
      <c r="F46" s="22" t="s">
        <v>11</v>
      </c>
      <c r="G46" s="25">
        <v>272500</v>
      </c>
      <c r="H46" s="59"/>
      <c r="I46" s="24">
        <f t="shared" si="1"/>
        <v>272500</v>
      </c>
      <c r="J46" s="47"/>
    </row>
    <row r="47" spans="2:10" s="6" customFormat="1">
      <c r="B47" s="20">
        <v>41</v>
      </c>
      <c r="C47" s="21" t="s">
        <v>52</v>
      </c>
      <c r="D47" s="22" t="s">
        <v>13</v>
      </c>
      <c r="E47" s="23">
        <v>1767</v>
      </c>
      <c r="F47" s="22" t="s">
        <v>11</v>
      </c>
      <c r="G47" s="25">
        <v>275000</v>
      </c>
      <c r="H47" s="59"/>
      <c r="I47" s="24">
        <f t="shared" si="1"/>
        <v>275000</v>
      </c>
      <c r="J47" s="47"/>
    </row>
    <row r="48" spans="2:10" s="6" customFormat="1">
      <c r="B48" s="20">
        <v>42</v>
      </c>
      <c r="C48" s="21" t="s">
        <v>53</v>
      </c>
      <c r="D48" s="22" t="s">
        <v>15</v>
      </c>
      <c r="E48" s="23">
        <v>1700</v>
      </c>
      <c r="F48" s="22" t="s">
        <v>11</v>
      </c>
      <c r="G48" s="25">
        <v>267500</v>
      </c>
      <c r="H48" s="59"/>
      <c r="I48" s="24">
        <f t="shared" si="1"/>
        <v>267500</v>
      </c>
      <c r="J48" s="47"/>
    </row>
    <row r="49" spans="2:10" s="6" customFormat="1">
      <c r="B49" s="20">
        <v>43</v>
      </c>
      <c r="C49" s="21" t="s">
        <v>54</v>
      </c>
      <c r="D49" s="22" t="s">
        <v>13</v>
      </c>
      <c r="E49" s="23">
        <v>1767</v>
      </c>
      <c r="F49" s="22" t="s">
        <v>11</v>
      </c>
      <c r="G49" s="25">
        <v>275000</v>
      </c>
      <c r="H49" s="59"/>
      <c r="I49" s="24">
        <f t="shared" si="1"/>
        <v>275000</v>
      </c>
      <c r="J49" s="47"/>
    </row>
    <row r="50" spans="2:10" s="6" customFormat="1">
      <c r="B50" s="20">
        <v>44</v>
      </c>
      <c r="C50" s="21" t="s">
        <v>55</v>
      </c>
      <c r="D50" s="22" t="s">
        <v>10</v>
      </c>
      <c r="E50" s="23">
        <v>1733</v>
      </c>
      <c r="F50" s="22" t="s">
        <v>11</v>
      </c>
      <c r="G50" s="25">
        <v>272500</v>
      </c>
      <c r="H50" s="59"/>
      <c r="I50" s="24">
        <f t="shared" si="1"/>
        <v>272500</v>
      </c>
      <c r="J50" s="47"/>
    </row>
    <row r="51" spans="2:10" s="6" customFormat="1">
      <c r="B51" s="20">
        <v>45</v>
      </c>
      <c r="C51" s="21" t="s">
        <v>56</v>
      </c>
      <c r="D51" s="22" t="s">
        <v>13</v>
      </c>
      <c r="E51" s="23">
        <v>1767</v>
      </c>
      <c r="F51" s="22" t="s">
        <v>11</v>
      </c>
      <c r="G51" s="25">
        <v>275000</v>
      </c>
      <c r="H51" s="59"/>
      <c r="I51" s="24">
        <f t="shared" si="1"/>
        <v>275000</v>
      </c>
      <c r="J51" s="47"/>
    </row>
    <row r="52" spans="2:10" s="6" customFormat="1">
      <c r="B52" s="20">
        <v>46</v>
      </c>
      <c r="C52" s="21" t="s">
        <v>57</v>
      </c>
      <c r="D52" s="22" t="s">
        <v>10</v>
      </c>
      <c r="E52" s="23">
        <v>1733</v>
      </c>
      <c r="F52" s="22" t="s">
        <v>11</v>
      </c>
      <c r="G52" s="25">
        <v>272500</v>
      </c>
      <c r="H52" s="59"/>
      <c r="I52" s="24">
        <f t="shared" si="1"/>
        <v>272500</v>
      </c>
      <c r="J52" s="47"/>
    </row>
    <row r="53" spans="2:10" s="6" customFormat="1">
      <c r="B53" s="20">
        <v>47</v>
      </c>
      <c r="C53" s="21" t="s">
        <v>58</v>
      </c>
      <c r="D53" s="22" t="s">
        <v>13</v>
      </c>
      <c r="E53" s="23">
        <v>1767</v>
      </c>
      <c r="F53" s="22" t="s">
        <v>11</v>
      </c>
      <c r="G53" s="25">
        <v>275000</v>
      </c>
      <c r="H53" s="59"/>
      <c r="I53" s="24">
        <f t="shared" si="1"/>
        <v>275000</v>
      </c>
      <c r="J53" s="47"/>
    </row>
    <row r="54" spans="2:10" s="6" customFormat="1">
      <c r="B54" s="20">
        <v>48</v>
      </c>
      <c r="C54" s="21" t="s">
        <v>59</v>
      </c>
      <c r="D54" s="22" t="s">
        <v>10</v>
      </c>
      <c r="E54" s="23">
        <v>1733</v>
      </c>
      <c r="F54" s="22" t="s">
        <v>11</v>
      </c>
      <c r="G54" s="25">
        <v>272500</v>
      </c>
      <c r="H54" s="59"/>
      <c r="I54" s="24">
        <f t="shared" si="1"/>
        <v>272500</v>
      </c>
      <c r="J54" s="47"/>
    </row>
    <row r="55" spans="2:10" s="6" customFormat="1">
      <c r="B55" s="20">
        <v>49</v>
      </c>
      <c r="C55" s="21" t="s">
        <v>60</v>
      </c>
      <c r="D55" s="22" t="s">
        <v>15</v>
      </c>
      <c r="E55" s="23">
        <v>1700</v>
      </c>
      <c r="F55" s="22" t="s">
        <v>11</v>
      </c>
      <c r="G55" s="25">
        <v>267500</v>
      </c>
      <c r="H55" s="59"/>
      <c r="I55" s="24">
        <f t="shared" si="1"/>
        <v>267500</v>
      </c>
      <c r="J55" s="47"/>
    </row>
    <row r="56" spans="2:10" s="6" customFormat="1">
      <c r="B56" s="20">
        <v>50</v>
      </c>
      <c r="C56" s="21" t="s">
        <v>61</v>
      </c>
      <c r="D56" s="22" t="s">
        <v>10</v>
      </c>
      <c r="E56" s="23">
        <v>1733</v>
      </c>
      <c r="F56" s="22" t="s">
        <v>11</v>
      </c>
      <c r="G56" s="25">
        <v>272500</v>
      </c>
      <c r="H56" s="59">
        <v>3000</v>
      </c>
      <c r="I56" s="24">
        <f t="shared" si="1"/>
        <v>275500</v>
      </c>
      <c r="J56" s="47"/>
    </row>
    <row r="57" spans="2:10" s="6" customFormat="1" hidden="1">
      <c r="B57" s="20">
        <v>51</v>
      </c>
      <c r="C57" s="21" t="s">
        <v>62</v>
      </c>
      <c r="D57" s="22" t="s">
        <v>13</v>
      </c>
      <c r="E57" s="23">
        <v>1767</v>
      </c>
      <c r="F57" s="22" t="s">
        <v>11</v>
      </c>
      <c r="G57" s="25">
        <f>IF(E57='Floor Plan'!$A$2,'Floor Plan'!$B$2,IF(E57='Floor Plan'!$A$3,'Floor Plan'!$B$3,IF(E57='Floor Plan'!$A$4,'Floor Plan'!$B$4,"N/A")))</f>
        <v>1850</v>
      </c>
      <c r="H57" s="59"/>
      <c r="I57" s="24">
        <f t="shared" ref="I39:I70" si="2">SUM(G57:H57)</f>
        <v>1850</v>
      </c>
      <c r="J57" s="47"/>
    </row>
    <row r="58" spans="2:10" s="6" customFormat="1" hidden="1">
      <c r="B58" s="20">
        <v>52</v>
      </c>
      <c r="C58" s="21" t="s">
        <v>63</v>
      </c>
      <c r="D58" s="22" t="s">
        <v>15</v>
      </c>
      <c r="E58" s="23">
        <v>1700</v>
      </c>
      <c r="F58" s="22" t="s">
        <v>11</v>
      </c>
      <c r="G58" s="25">
        <f>IF(E58='Floor Plan'!$A$2,'Floor Plan'!$B$2,IF(E58='Floor Plan'!$A$3,'Floor Plan'!$B$3,IF(E58='Floor Plan'!$A$4,'Floor Plan'!$B$4,"N/A")))</f>
        <v>1850</v>
      </c>
      <c r="H58" s="59"/>
      <c r="I58" s="24">
        <f t="shared" si="2"/>
        <v>1850</v>
      </c>
      <c r="J58" s="47"/>
    </row>
    <row r="59" spans="2:10" s="6" customFormat="1" hidden="1">
      <c r="B59" s="20">
        <v>53</v>
      </c>
      <c r="C59" s="21" t="s">
        <v>64</v>
      </c>
      <c r="D59" s="22" t="s">
        <v>10</v>
      </c>
      <c r="E59" s="23">
        <v>1733</v>
      </c>
      <c r="F59" s="22" t="s">
        <v>11</v>
      </c>
      <c r="G59" s="25">
        <f>IF(E59='Floor Plan'!$A$2,'Floor Plan'!$B$2,IF(E59='Floor Plan'!$A$3,'Floor Plan'!$B$3,IF(E59='Floor Plan'!$A$4,'Floor Plan'!$B$4,"N/A")))</f>
        <v>1850</v>
      </c>
      <c r="H59" s="59"/>
      <c r="I59" s="24">
        <f t="shared" si="2"/>
        <v>1850</v>
      </c>
      <c r="J59" s="47"/>
    </row>
    <row r="60" spans="2:10" s="6" customFormat="1" hidden="1">
      <c r="B60" s="20">
        <v>54</v>
      </c>
      <c r="C60" s="21" t="s">
        <v>65</v>
      </c>
      <c r="D60" s="22" t="s">
        <v>13</v>
      </c>
      <c r="E60" s="23">
        <v>1767</v>
      </c>
      <c r="F60" s="22" t="s">
        <v>11</v>
      </c>
      <c r="G60" s="25">
        <f>IF(E60='Floor Plan'!$A$2,'Floor Plan'!$B$2,IF(E60='Floor Plan'!$A$3,'Floor Plan'!$B$3,IF(E60='Floor Plan'!$A$4,'Floor Plan'!$B$4,"N/A")))</f>
        <v>1850</v>
      </c>
      <c r="H60" s="59"/>
      <c r="I60" s="24">
        <f t="shared" si="2"/>
        <v>1850</v>
      </c>
      <c r="J60" s="47"/>
    </row>
    <row r="61" spans="2:10" s="6" customFormat="1" hidden="1">
      <c r="B61" s="20">
        <v>55</v>
      </c>
      <c r="C61" s="21" t="s">
        <v>66</v>
      </c>
      <c r="D61" s="22" t="s">
        <v>15</v>
      </c>
      <c r="E61" s="23">
        <v>1700</v>
      </c>
      <c r="F61" s="22" t="s">
        <v>11</v>
      </c>
      <c r="G61" s="25">
        <f>IF(E61='Floor Plan'!$A$2,'Floor Plan'!$B$2,IF(E61='Floor Plan'!$A$3,'Floor Plan'!$B$3,IF(E61='Floor Plan'!$A$4,'Floor Plan'!$B$4,"N/A")))</f>
        <v>1850</v>
      </c>
      <c r="H61" s="59"/>
      <c r="I61" s="24">
        <f t="shared" si="2"/>
        <v>1850</v>
      </c>
      <c r="J61" s="47"/>
    </row>
    <row r="62" spans="2:10" s="6" customFormat="1" hidden="1">
      <c r="B62" s="20">
        <v>56</v>
      </c>
      <c r="C62" s="21" t="s">
        <v>67</v>
      </c>
      <c r="D62" s="22" t="s">
        <v>13</v>
      </c>
      <c r="E62" s="23">
        <v>1767</v>
      </c>
      <c r="F62" s="22" t="s">
        <v>11</v>
      </c>
      <c r="G62" s="25">
        <f>IF(E62='Floor Plan'!$A$2,'Floor Plan'!$B$2,IF(E62='Floor Plan'!$A$3,'Floor Plan'!$B$3,IF(E62='Floor Plan'!$A$4,'Floor Plan'!$B$4,"N/A")))</f>
        <v>1850</v>
      </c>
      <c r="H62" s="59"/>
      <c r="I62" s="24">
        <f t="shared" si="2"/>
        <v>1850</v>
      </c>
      <c r="J62" s="47"/>
    </row>
    <row r="63" spans="2:10" s="6" customFormat="1" hidden="1">
      <c r="B63" s="20">
        <v>57</v>
      </c>
      <c r="C63" s="21" t="s">
        <v>68</v>
      </c>
      <c r="D63" s="22" t="s">
        <v>10</v>
      </c>
      <c r="E63" s="23">
        <v>1733</v>
      </c>
      <c r="F63" s="22" t="s">
        <v>11</v>
      </c>
      <c r="G63" s="25">
        <f>IF(E63='Floor Plan'!$A$2,'Floor Plan'!$B$2,IF(E63='Floor Plan'!$A$3,'Floor Plan'!$B$3,IF(E63='Floor Plan'!$A$4,'Floor Plan'!$B$4,"N/A")))</f>
        <v>1850</v>
      </c>
      <c r="H63" s="59">
        <v>45</v>
      </c>
      <c r="I63" s="24">
        <f t="shared" si="2"/>
        <v>1895</v>
      </c>
      <c r="J63" s="47"/>
    </row>
    <row r="64" spans="2:10" s="6" customFormat="1" hidden="1">
      <c r="B64" s="20">
        <v>58</v>
      </c>
      <c r="C64" s="21" t="s">
        <v>69</v>
      </c>
      <c r="D64" s="22" t="s">
        <v>15</v>
      </c>
      <c r="E64" s="23">
        <v>1700</v>
      </c>
      <c r="F64" s="22" t="s">
        <v>11</v>
      </c>
      <c r="G64" s="25">
        <f>IF(E64='Floor Plan'!$A$2,'Floor Plan'!$B$2,IF(E64='Floor Plan'!$A$3,'Floor Plan'!$B$3,IF(E64='Floor Plan'!$A$4,'Floor Plan'!$B$4,"N/A")))</f>
        <v>1850</v>
      </c>
      <c r="H64" s="59">
        <f>H63</f>
        <v>45</v>
      </c>
      <c r="I64" s="24">
        <f t="shared" si="2"/>
        <v>1895</v>
      </c>
      <c r="J64" s="47"/>
    </row>
    <row r="65" spans="2:11" s="6" customFormat="1" hidden="1">
      <c r="B65" s="20">
        <v>59</v>
      </c>
      <c r="C65" s="21" t="s">
        <v>70</v>
      </c>
      <c r="D65" s="22" t="s">
        <v>10</v>
      </c>
      <c r="E65" s="23">
        <v>1733</v>
      </c>
      <c r="F65" s="22" t="s">
        <v>11</v>
      </c>
      <c r="G65" s="25">
        <f>IF(E65='Floor Plan'!$A$2,'Floor Plan'!$B$2,IF(E65='Floor Plan'!$A$3,'Floor Plan'!$B$3,IF(E65='Floor Plan'!$A$4,'Floor Plan'!$B$4,"N/A")))</f>
        <v>1850</v>
      </c>
      <c r="H65" s="59">
        <f>H64</f>
        <v>45</v>
      </c>
      <c r="I65" s="24">
        <f t="shared" si="2"/>
        <v>1895</v>
      </c>
      <c r="J65" s="47"/>
    </row>
    <row r="66" spans="2:11" s="6" customFormat="1" hidden="1">
      <c r="B66" s="20">
        <v>60</v>
      </c>
      <c r="C66" s="21" t="s">
        <v>71</v>
      </c>
      <c r="D66" s="22" t="s">
        <v>13</v>
      </c>
      <c r="E66" s="23">
        <v>1767</v>
      </c>
      <c r="F66" s="22" t="s">
        <v>11</v>
      </c>
      <c r="G66" s="25">
        <f>IF(E66='Floor Plan'!$A$2,'Floor Plan'!$B$2,IF(E66='Floor Plan'!$A$3,'Floor Plan'!$B$3,IF(E66='Floor Plan'!$A$4,'Floor Plan'!$B$4,"N/A")))</f>
        <v>1850</v>
      </c>
      <c r="H66" s="59">
        <f>H65</f>
        <v>45</v>
      </c>
      <c r="I66" s="24">
        <f t="shared" si="2"/>
        <v>1895</v>
      </c>
      <c r="J66" s="47"/>
    </row>
    <row r="67" spans="2:11" s="6" customFormat="1" hidden="1">
      <c r="B67" s="20">
        <v>61</v>
      </c>
      <c r="C67" s="21" t="s">
        <v>72</v>
      </c>
      <c r="D67" s="22" t="s">
        <v>10</v>
      </c>
      <c r="E67" s="23">
        <v>1733</v>
      </c>
      <c r="F67" s="22" t="s">
        <v>11</v>
      </c>
      <c r="G67" s="25">
        <f>IF(E67='Floor Plan'!$A$2,'Floor Plan'!$B$2,IF(E67='Floor Plan'!$A$3,'Floor Plan'!$B$3,IF(E67='Floor Plan'!$A$4,'Floor Plan'!$B$4,"N/A")))</f>
        <v>1850</v>
      </c>
      <c r="H67" s="59">
        <f>H66</f>
        <v>45</v>
      </c>
      <c r="I67" s="24">
        <f t="shared" si="2"/>
        <v>1895</v>
      </c>
      <c r="J67" s="47"/>
    </row>
    <row r="68" spans="2:11" s="6" customFormat="1" hidden="1">
      <c r="B68" s="20">
        <v>62</v>
      </c>
      <c r="C68" s="21" t="s">
        <v>73</v>
      </c>
      <c r="D68" s="22" t="s">
        <v>15</v>
      </c>
      <c r="E68" s="23">
        <v>1700</v>
      </c>
      <c r="F68" s="22" t="s">
        <v>11</v>
      </c>
      <c r="G68" s="25">
        <f>IF(E68='Floor Plan'!$A$2,'Floor Plan'!$B$2,IF(E68='Floor Plan'!$A$3,'Floor Plan'!$B$3,IF(E68='Floor Plan'!$A$4,'Floor Plan'!$B$4,"N/A")))</f>
        <v>1850</v>
      </c>
      <c r="H68" s="59"/>
      <c r="I68" s="24">
        <f t="shared" si="2"/>
        <v>1850</v>
      </c>
      <c r="J68" s="47"/>
    </row>
    <row r="69" spans="2:11" s="6" customFormat="1" hidden="1">
      <c r="B69" s="20">
        <v>63</v>
      </c>
      <c r="C69" s="21" t="s">
        <v>74</v>
      </c>
      <c r="D69" s="22" t="s">
        <v>10</v>
      </c>
      <c r="E69" s="23">
        <v>1733</v>
      </c>
      <c r="F69" s="22" t="s">
        <v>11</v>
      </c>
      <c r="G69" s="25">
        <f>IF(E69='Floor Plan'!$A$2,'Floor Plan'!$B$2,IF(E69='Floor Plan'!$A$3,'Floor Plan'!$B$3,IF(E69='Floor Plan'!$A$4,'Floor Plan'!$B$4,"N/A")))</f>
        <v>1850</v>
      </c>
      <c r="H69" s="59"/>
      <c r="I69" s="24">
        <f t="shared" si="2"/>
        <v>1850</v>
      </c>
      <c r="J69" s="47"/>
    </row>
    <row r="70" spans="2:11" s="6" customFormat="1" hidden="1">
      <c r="B70" s="20">
        <v>64</v>
      </c>
      <c r="C70" s="21" t="s">
        <v>75</v>
      </c>
      <c r="D70" s="22" t="s">
        <v>13</v>
      </c>
      <c r="E70" s="23">
        <v>1767</v>
      </c>
      <c r="F70" s="22" t="s">
        <v>11</v>
      </c>
      <c r="G70" s="25">
        <f>IF(E70='Floor Plan'!$A$2,'Floor Plan'!$B$2,IF(E70='Floor Plan'!$A$3,'Floor Plan'!$B$3,IF(E70='Floor Plan'!$A$4,'Floor Plan'!$B$4,"N/A")))</f>
        <v>1850</v>
      </c>
      <c r="H70" s="59"/>
      <c r="I70" s="24">
        <f t="shared" si="2"/>
        <v>1850</v>
      </c>
      <c r="J70" s="47"/>
    </row>
    <row r="71" spans="2:11" s="6" customFormat="1" hidden="1">
      <c r="B71" s="20">
        <v>65</v>
      </c>
      <c r="C71" s="21" t="s">
        <v>76</v>
      </c>
      <c r="D71" s="22" t="s">
        <v>15</v>
      </c>
      <c r="E71" s="23">
        <v>1700</v>
      </c>
      <c r="F71" s="22" t="s">
        <v>11</v>
      </c>
      <c r="G71" s="25">
        <f>IF(E71='Floor Plan'!$A$2,'Floor Plan'!$B$2,IF(E71='Floor Plan'!$A$3,'Floor Plan'!$B$3,IF(E71='Floor Plan'!$A$4,'Floor Plan'!$B$4,"N/A")))</f>
        <v>1850</v>
      </c>
      <c r="H71" s="59"/>
      <c r="I71" s="24">
        <f t="shared" ref="I71:I101" si="3">SUM(G71:H71)</f>
        <v>1850</v>
      </c>
      <c r="J71" s="47"/>
    </row>
    <row r="72" spans="2:11" s="6" customFormat="1" hidden="1">
      <c r="B72" s="20">
        <v>66</v>
      </c>
      <c r="C72" s="21" t="s">
        <v>77</v>
      </c>
      <c r="D72" s="22" t="s">
        <v>10</v>
      </c>
      <c r="E72" s="23">
        <v>1733</v>
      </c>
      <c r="F72" s="22" t="s">
        <v>11</v>
      </c>
      <c r="G72" s="25">
        <f>IF(E72='Floor Plan'!$A$2,'Floor Plan'!$B$2,IF(E72='Floor Plan'!$A$3,'Floor Plan'!$B$3,IF(E72='Floor Plan'!$A$4,'Floor Plan'!$B$4,"N/A")))</f>
        <v>1850</v>
      </c>
      <c r="H72" s="59"/>
      <c r="I72" s="24">
        <f t="shared" si="3"/>
        <v>1850</v>
      </c>
      <c r="J72" s="47"/>
    </row>
    <row r="73" spans="2:11" s="6" customFormat="1" hidden="1">
      <c r="B73" s="20">
        <v>67</v>
      </c>
      <c r="C73" s="21" t="s">
        <v>78</v>
      </c>
      <c r="D73" s="22" t="s">
        <v>13</v>
      </c>
      <c r="E73" s="23">
        <v>1767</v>
      </c>
      <c r="F73" s="22" t="s">
        <v>11</v>
      </c>
      <c r="G73" s="25">
        <f>IF(E73='Floor Plan'!$A$2,'Floor Plan'!$B$2,IF(E73='Floor Plan'!$A$3,'Floor Plan'!$B$3,IF(E73='Floor Plan'!$A$4,'Floor Plan'!$B$4,"N/A")))</f>
        <v>1850</v>
      </c>
      <c r="H73" s="59"/>
      <c r="I73" s="24">
        <f t="shared" si="3"/>
        <v>1850</v>
      </c>
      <c r="J73" s="47"/>
    </row>
    <row r="74" spans="2:11" s="6" customFormat="1" hidden="1">
      <c r="B74" s="20">
        <v>68</v>
      </c>
      <c r="C74" s="21" t="s">
        <v>79</v>
      </c>
      <c r="D74" s="22" t="s">
        <v>15</v>
      </c>
      <c r="E74" s="23">
        <v>1700</v>
      </c>
      <c r="F74" s="22" t="s">
        <v>11</v>
      </c>
      <c r="G74" s="25">
        <f>IF(E74='Floor Plan'!$A$2,'Floor Plan'!$B$2,IF(E74='Floor Plan'!$A$3,'Floor Plan'!$B$3,IF(E74='Floor Plan'!$A$4,'Floor Plan'!$B$4,"N/A")))</f>
        <v>1850</v>
      </c>
      <c r="H74" s="59"/>
      <c r="I74" s="24">
        <f t="shared" si="3"/>
        <v>1850</v>
      </c>
      <c r="J74" s="47"/>
    </row>
    <row r="75" spans="2:11" s="6" customFormat="1" hidden="1">
      <c r="B75" s="20">
        <v>69</v>
      </c>
      <c r="C75" s="21" t="s">
        <v>80</v>
      </c>
      <c r="D75" s="22" t="s">
        <v>13</v>
      </c>
      <c r="E75" s="23">
        <v>1767</v>
      </c>
      <c r="F75" s="22" t="s">
        <v>11</v>
      </c>
      <c r="G75" s="25">
        <f>IF(E75='Floor Plan'!$A$2,'Floor Plan'!$B$2,IF(E75='Floor Plan'!$A$3,'Floor Plan'!$B$3,IF(E75='Floor Plan'!$A$4,'Floor Plan'!$B$4,"N/A")))</f>
        <v>1850</v>
      </c>
      <c r="H75" s="59">
        <v>45</v>
      </c>
      <c r="I75" s="24">
        <f t="shared" si="3"/>
        <v>1895</v>
      </c>
      <c r="J75" s="47"/>
    </row>
    <row r="76" spans="2:11" s="6" customFormat="1" hidden="1">
      <c r="B76" s="20">
        <v>70</v>
      </c>
      <c r="C76" s="21" t="s">
        <v>81</v>
      </c>
      <c r="D76" s="22" t="s">
        <v>10</v>
      </c>
      <c r="E76" s="23">
        <v>1733</v>
      </c>
      <c r="F76" s="22" t="s">
        <v>11</v>
      </c>
      <c r="G76" s="25">
        <f>IF(E76='Floor Plan'!$A$2,'Floor Plan'!$B$2,IF(E76='Floor Plan'!$A$3,'Floor Plan'!$B$3,IF(E76='Floor Plan'!$A$4,'Floor Plan'!$B$4,"N/A")))</f>
        <v>1850</v>
      </c>
      <c r="H76" s="59">
        <f t="shared" ref="H76:H81" si="4">H75</f>
        <v>45</v>
      </c>
      <c r="I76" s="24">
        <f t="shared" si="3"/>
        <v>1895</v>
      </c>
      <c r="J76" s="47"/>
    </row>
    <row r="77" spans="2:11" s="6" customFormat="1" hidden="1">
      <c r="B77" s="20">
        <v>71</v>
      </c>
      <c r="C77" s="21" t="s">
        <v>82</v>
      </c>
      <c r="D77" s="22" t="s">
        <v>15</v>
      </c>
      <c r="E77" s="23">
        <v>1700</v>
      </c>
      <c r="F77" s="22" t="s">
        <v>11</v>
      </c>
      <c r="G77" s="25">
        <f>IF(E77='Floor Plan'!$A$2,'Floor Plan'!$B$2,IF(E77='Floor Plan'!$A$3,'Floor Plan'!$B$3,IF(E77='Floor Plan'!$A$4,'Floor Plan'!$B$4,"N/A")))</f>
        <v>1850</v>
      </c>
      <c r="H77" s="59">
        <f t="shared" si="4"/>
        <v>45</v>
      </c>
      <c r="I77" s="24">
        <f t="shared" si="3"/>
        <v>1895</v>
      </c>
      <c r="J77" s="47"/>
    </row>
    <row r="78" spans="2:11" s="6" customFormat="1" hidden="1">
      <c r="B78" s="20">
        <v>72</v>
      </c>
      <c r="C78" s="21" t="s">
        <v>83</v>
      </c>
      <c r="D78" s="22" t="s">
        <v>10</v>
      </c>
      <c r="E78" s="23">
        <v>1733</v>
      </c>
      <c r="F78" s="22" t="s">
        <v>11</v>
      </c>
      <c r="G78" s="25">
        <f>IF(E78='Floor Plan'!$A$2,'Floor Plan'!$B$2,IF(E78='Floor Plan'!$A$3,'Floor Plan'!$B$3,IF(E78='Floor Plan'!$A$4,'Floor Plan'!$B$4,"N/A")))</f>
        <v>1850</v>
      </c>
      <c r="H78" s="59">
        <f t="shared" si="4"/>
        <v>45</v>
      </c>
      <c r="I78" s="24">
        <f t="shared" si="3"/>
        <v>1895</v>
      </c>
      <c r="J78" s="47"/>
    </row>
    <row r="79" spans="2:11" s="6" customFormat="1" hidden="1">
      <c r="B79" s="20">
        <v>73</v>
      </c>
      <c r="C79" s="21" t="s">
        <v>84</v>
      </c>
      <c r="D79" s="22" t="s">
        <v>13</v>
      </c>
      <c r="E79" s="23">
        <v>1767</v>
      </c>
      <c r="F79" s="22" t="s">
        <v>11</v>
      </c>
      <c r="G79" s="25">
        <f>IF(E79='Floor Plan'!$A$2,'Floor Plan'!$B$2,IF(E79='Floor Plan'!$A$3,'Floor Plan'!$B$3,IF(E79='Floor Plan'!$A$4,'Floor Plan'!$B$4,"N/A")))</f>
        <v>1850</v>
      </c>
      <c r="H79" s="59">
        <f t="shared" si="4"/>
        <v>45</v>
      </c>
      <c r="I79" s="24">
        <f t="shared" si="3"/>
        <v>1895</v>
      </c>
      <c r="J79" s="47"/>
      <c r="K79" s="7"/>
    </row>
    <row r="80" spans="2:11" s="6" customFormat="1" hidden="1">
      <c r="B80" s="20">
        <v>74</v>
      </c>
      <c r="C80" s="21" t="s">
        <v>85</v>
      </c>
      <c r="D80" s="22" t="s">
        <v>10</v>
      </c>
      <c r="E80" s="23">
        <v>1733</v>
      </c>
      <c r="F80" s="22" t="s">
        <v>11</v>
      </c>
      <c r="G80" s="25">
        <f>IF(E80='Floor Plan'!$A$2,'Floor Plan'!$B$2,IF(E80='Floor Plan'!$A$3,'Floor Plan'!$B$3,IF(E80='Floor Plan'!$A$4,'Floor Plan'!$B$4,"N/A")))</f>
        <v>1850</v>
      </c>
      <c r="H80" s="59">
        <f t="shared" si="4"/>
        <v>45</v>
      </c>
      <c r="I80" s="24">
        <f t="shared" si="3"/>
        <v>1895</v>
      </c>
      <c r="J80" s="47"/>
      <c r="K80" s="7"/>
    </row>
    <row r="81" spans="2:10" s="6" customFormat="1" hidden="1">
      <c r="B81" s="20">
        <v>75</v>
      </c>
      <c r="C81" s="21" t="s">
        <v>86</v>
      </c>
      <c r="D81" s="22" t="s">
        <v>13</v>
      </c>
      <c r="E81" s="23">
        <v>1767</v>
      </c>
      <c r="F81" s="22" t="s">
        <v>11</v>
      </c>
      <c r="G81" s="25">
        <f>IF(E81='Floor Plan'!$A$2,'Floor Plan'!$B$2,IF(E81='Floor Plan'!$A$3,'Floor Plan'!$B$3,IF(E81='Floor Plan'!$A$4,'Floor Plan'!$B$4,"N/A")))</f>
        <v>1850</v>
      </c>
      <c r="H81" s="59">
        <f t="shared" si="4"/>
        <v>45</v>
      </c>
      <c r="I81" s="24">
        <f t="shared" si="3"/>
        <v>1895</v>
      </c>
      <c r="J81" s="47"/>
    </row>
    <row r="82" spans="2:10" s="6" customFormat="1" hidden="1">
      <c r="B82" s="20">
        <v>76</v>
      </c>
      <c r="C82" s="21" t="s">
        <v>87</v>
      </c>
      <c r="D82" s="22" t="s">
        <v>13</v>
      </c>
      <c r="E82" s="23">
        <v>1767</v>
      </c>
      <c r="F82" s="22" t="s">
        <v>11</v>
      </c>
      <c r="G82" s="25">
        <f>IF(E82='Floor Plan'!$A$2,'Floor Plan'!$B$2,IF(E82='Floor Plan'!$A$3,'Floor Plan'!$B$3,IF(E82='Floor Plan'!$A$4,'Floor Plan'!$B$4,"N/A")))</f>
        <v>1850</v>
      </c>
      <c r="H82" s="59"/>
      <c r="I82" s="24">
        <f t="shared" si="3"/>
        <v>1850</v>
      </c>
      <c r="J82" s="47"/>
    </row>
    <row r="83" spans="2:10" s="6" customFormat="1" hidden="1">
      <c r="B83" s="20">
        <v>77</v>
      </c>
      <c r="C83" s="21" t="s">
        <v>88</v>
      </c>
      <c r="D83" s="22" t="s">
        <v>10</v>
      </c>
      <c r="E83" s="23">
        <v>1733</v>
      </c>
      <c r="F83" s="22" t="s">
        <v>11</v>
      </c>
      <c r="G83" s="25">
        <f>IF(E83='Floor Plan'!$A$2,'Floor Plan'!$B$2,IF(E83='Floor Plan'!$A$3,'Floor Plan'!$B$3,IF(E83='Floor Plan'!$A$4,'Floor Plan'!$B$4,"N/A")))</f>
        <v>1850</v>
      </c>
      <c r="H83" s="59"/>
      <c r="I83" s="24">
        <f t="shared" si="3"/>
        <v>1850</v>
      </c>
      <c r="J83" s="47"/>
    </row>
    <row r="84" spans="2:10" s="6" customFormat="1" hidden="1">
      <c r="B84" s="20">
        <v>78</v>
      </c>
      <c r="C84" s="21" t="s">
        <v>89</v>
      </c>
      <c r="D84" s="22" t="s">
        <v>15</v>
      </c>
      <c r="E84" s="23">
        <v>1700</v>
      </c>
      <c r="F84" s="22" t="s">
        <v>11</v>
      </c>
      <c r="G84" s="25">
        <f>IF(E84='Floor Plan'!$A$2,'Floor Plan'!$B$2,IF(E84='Floor Plan'!$A$3,'Floor Plan'!$B$3,IF(E84='Floor Plan'!$A$4,'Floor Plan'!$B$4,"N/A")))</f>
        <v>1850</v>
      </c>
      <c r="H84" s="59"/>
      <c r="I84" s="24">
        <f t="shared" si="3"/>
        <v>1850</v>
      </c>
      <c r="J84" s="47"/>
    </row>
    <row r="85" spans="2:10" s="6" customFormat="1" hidden="1">
      <c r="B85" s="20">
        <v>79</v>
      </c>
      <c r="C85" s="21" t="s">
        <v>90</v>
      </c>
      <c r="D85" s="22" t="s">
        <v>10</v>
      </c>
      <c r="E85" s="23">
        <v>1733</v>
      </c>
      <c r="F85" s="22" t="s">
        <v>11</v>
      </c>
      <c r="G85" s="25">
        <f>IF(E85='Floor Plan'!$A$2,'Floor Plan'!$B$2,IF(E85='Floor Plan'!$A$3,'Floor Plan'!$B$3,IF(E85='Floor Plan'!$A$4,'Floor Plan'!$B$4,"N/A")))</f>
        <v>1850</v>
      </c>
      <c r="H85" s="59"/>
      <c r="I85" s="24">
        <f t="shared" si="3"/>
        <v>1850</v>
      </c>
      <c r="J85" s="47"/>
    </row>
    <row r="86" spans="2:10" s="6" customFormat="1" hidden="1">
      <c r="B86" s="20">
        <v>80</v>
      </c>
      <c r="C86" s="21" t="s">
        <v>91</v>
      </c>
      <c r="D86" s="22" t="s">
        <v>13</v>
      </c>
      <c r="E86" s="23">
        <v>1767</v>
      </c>
      <c r="F86" s="22" t="s">
        <v>11</v>
      </c>
      <c r="G86" s="25">
        <f>IF(E86='Floor Plan'!$A$2,'Floor Plan'!$B$2,IF(E86='Floor Plan'!$A$3,'Floor Plan'!$B$3,IF(E86='Floor Plan'!$A$4,'Floor Plan'!$B$4,"N/A")))</f>
        <v>1850</v>
      </c>
      <c r="H86" s="59"/>
      <c r="I86" s="24">
        <f t="shared" si="3"/>
        <v>1850</v>
      </c>
      <c r="J86" s="47"/>
    </row>
    <row r="87" spans="2:10" s="6" customFormat="1" hidden="1">
      <c r="B87" s="20">
        <v>81</v>
      </c>
      <c r="C87" s="21" t="s">
        <v>92</v>
      </c>
      <c r="D87" s="22" t="s">
        <v>15</v>
      </c>
      <c r="E87" s="23">
        <v>1700</v>
      </c>
      <c r="F87" s="22" t="s">
        <v>11</v>
      </c>
      <c r="G87" s="25">
        <f>IF(E87='Floor Plan'!$A$2,'Floor Plan'!$B$2,IF(E87='Floor Plan'!$A$3,'Floor Plan'!$B$3,IF(E87='Floor Plan'!$A$4,'Floor Plan'!$B$4,"N/A")))</f>
        <v>1850</v>
      </c>
      <c r="H87" s="59"/>
      <c r="I87" s="24">
        <f t="shared" si="3"/>
        <v>1850</v>
      </c>
      <c r="J87" s="47"/>
    </row>
    <row r="88" spans="2:10" s="6" customFormat="1" hidden="1">
      <c r="B88" s="20">
        <v>82</v>
      </c>
      <c r="C88" s="21" t="s">
        <v>93</v>
      </c>
      <c r="D88" s="22" t="s">
        <v>13</v>
      </c>
      <c r="E88" s="23">
        <v>1767</v>
      </c>
      <c r="F88" s="22" t="s">
        <v>11</v>
      </c>
      <c r="G88" s="25">
        <f>IF(E88='Floor Plan'!$A$2,'Floor Plan'!$B$2,IF(E88='Floor Plan'!$A$3,'Floor Plan'!$B$3,IF(E88='Floor Plan'!$A$4,'Floor Plan'!$B$4,"N/A")))</f>
        <v>1850</v>
      </c>
      <c r="H88" s="59"/>
      <c r="I88" s="24">
        <f t="shared" si="3"/>
        <v>1850</v>
      </c>
      <c r="J88" s="47"/>
    </row>
    <row r="89" spans="2:10" s="6" customFormat="1" hidden="1">
      <c r="B89" s="20">
        <v>83</v>
      </c>
      <c r="C89" s="21" t="s">
        <v>94</v>
      </c>
      <c r="D89" s="22" t="s">
        <v>10</v>
      </c>
      <c r="E89" s="23">
        <v>1733</v>
      </c>
      <c r="F89" s="22" t="s">
        <v>11</v>
      </c>
      <c r="G89" s="25">
        <f>IF(E89='Floor Plan'!$A$2,'Floor Plan'!$B$2,IF(E89='Floor Plan'!$A$3,'Floor Plan'!$B$3,IF(E89='Floor Plan'!$A$4,'Floor Plan'!$B$4,"N/A")))</f>
        <v>1850</v>
      </c>
      <c r="H89" s="59"/>
      <c r="I89" s="24">
        <f t="shared" si="3"/>
        <v>1850</v>
      </c>
      <c r="J89" s="47"/>
    </row>
    <row r="90" spans="2:10" s="6" customFormat="1" hidden="1">
      <c r="B90" s="20">
        <v>84</v>
      </c>
      <c r="C90" s="21" t="s">
        <v>95</v>
      </c>
      <c r="D90" s="22" t="s">
        <v>13</v>
      </c>
      <c r="E90" s="23">
        <v>1767</v>
      </c>
      <c r="F90" s="22" t="s">
        <v>11</v>
      </c>
      <c r="G90" s="25">
        <f>IF(E90='Floor Plan'!$A$2,'Floor Plan'!$B$2,IF(E90='Floor Plan'!$A$3,'Floor Plan'!$B$3,IF(E90='Floor Plan'!$A$4,'Floor Plan'!$B$4,"N/A")))</f>
        <v>1850</v>
      </c>
      <c r="H90" s="59">
        <v>45</v>
      </c>
      <c r="I90" s="24">
        <f t="shared" si="3"/>
        <v>1895</v>
      </c>
      <c r="J90" s="47"/>
    </row>
    <row r="91" spans="2:10" s="6" customFormat="1" hidden="1">
      <c r="B91" s="20">
        <v>85</v>
      </c>
      <c r="C91" s="21" t="s">
        <v>96</v>
      </c>
      <c r="D91" s="22" t="s">
        <v>10</v>
      </c>
      <c r="E91" s="23">
        <v>1733</v>
      </c>
      <c r="F91" s="22" t="s">
        <v>11</v>
      </c>
      <c r="G91" s="25">
        <f>IF(E91='Floor Plan'!$A$2,'Floor Plan'!$B$2,IF(E91='Floor Plan'!$A$3,'Floor Plan'!$B$3,IF(E91='Floor Plan'!$A$4,'Floor Plan'!$B$4,"N/A")))</f>
        <v>1850</v>
      </c>
      <c r="H91" s="59">
        <f>H90</f>
        <v>45</v>
      </c>
      <c r="I91" s="24">
        <f t="shared" si="3"/>
        <v>1895</v>
      </c>
      <c r="J91" s="47"/>
    </row>
    <row r="92" spans="2:10" s="6" customFormat="1" hidden="1">
      <c r="B92" s="20">
        <v>86</v>
      </c>
      <c r="C92" s="21" t="s">
        <v>97</v>
      </c>
      <c r="D92" s="22" t="s">
        <v>13</v>
      </c>
      <c r="E92" s="23">
        <v>1767</v>
      </c>
      <c r="F92" s="22" t="s">
        <v>11</v>
      </c>
      <c r="G92" s="25">
        <f>IF(E92='Floor Plan'!$A$2,'Floor Plan'!$B$2,IF(E92='Floor Plan'!$A$3,'Floor Plan'!$B$3,IF(E92='Floor Plan'!$A$4,'Floor Plan'!$B$4,"N/A")))</f>
        <v>1850</v>
      </c>
      <c r="H92" s="59">
        <f>H91</f>
        <v>45</v>
      </c>
      <c r="I92" s="24">
        <f t="shared" si="3"/>
        <v>1895</v>
      </c>
      <c r="J92" s="47"/>
    </row>
    <row r="93" spans="2:10" s="6" customFormat="1" hidden="1">
      <c r="B93" s="20">
        <v>87</v>
      </c>
      <c r="C93" s="21" t="s">
        <v>98</v>
      </c>
      <c r="D93" s="22" t="s">
        <v>10</v>
      </c>
      <c r="E93" s="23">
        <v>1733</v>
      </c>
      <c r="F93" s="22" t="s">
        <v>11</v>
      </c>
      <c r="G93" s="25">
        <f>IF(E93='Floor Plan'!$A$2,'Floor Plan'!$B$2,IF(E93='Floor Plan'!$A$3,'Floor Plan'!$B$3,IF(E93='Floor Plan'!$A$4,'Floor Plan'!$B$4,"N/A")))</f>
        <v>1850</v>
      </c>
      <c r="H93" s="59"/>
      <c r="I93" s="24">
        <f t="shared" si="3"/>
        <v>1850</v>
      </c>
      <c r="J93" s="47"/>
    </row>
    <row r="94" spans="2:10" s="6" customFormat="1" hidden="1">
      <c r="B94" s="20">
        <v>88</v>
      </c>
      <c r="C94" s="21" t="s">
        <v>99</v>
      </c>
      <c r="D94" s="22" t="s">
        <v>15</v>
      </c>
      <c r="E94" s="23">
        <v>1700</v>
      </c>
      <c r="F94" s="22" t="s">
        <v>11</v>
      </c>
      <c r="G94" s="25">
        <f>IF(E94='Floor Plan'!$A$2,'Floor Plan'!$B$2,IF(E94='Floor Plan'!$A$3,'Floor Plan'!$B$3,IF(E94='Floor Plan'!$A$4,'Floor Plan'!$B$4,"N/A")))</f>
        <v>1850</v>
      </c>
      <c r="H94" s="59"/>
      <c r="I94" s="24">
        <f t="shared" si="3"/>
        <v>1850</v>
      </c>
      <c r="J94" s="47"/>
    </row>
    <row r="95" spans="2:10" s="6" customFormat="1" hidden="1">
      <c r="B95" s="20">
        <v>89</v>
      </c>
      <c r="C95" s="21" t="s">
        <v>100</v>
      </c>
      <c r="D95" s="22" t="s">
        <v>10</v>
      </c>
      <c r="E95" s="23">
        <v>1733</v>
      </c>
      <c r="F95" s="22" t="s">
        <v>11</v>
      </c>
      <c r="G95" s="25">
        <f>IF(E95='Floor Plan'!$A$2,'Floor Plan'!$B$2,IF(E95='Floor Plan'!$A$3,'Floor Plan'!$B$3,IF(E95='Floor Plan'!$A$4,'Floor Plan'!$B$4,"N/A")))</f>
        <v>1850</v>
      </c>
      <c r="H95" s="59"/>
      <c r="I95" s="24">
        <f t="shared" si="3"/>
        <v>1850</v>
      </c>
      <c r="J95" s="47"/>
    </row>
    <row r="96" spans="2:10" s="6" customFormat="1" hidden="1">
      <c r="B96" s="20">
        <v>90</v>
      </c>
      <c r="C96" s="21" t="s">
        <v>101</v>
      </c>
      <c r="D96" s="22" t="s">
        <v>10</v>
      </c>
      <c r="E96" s="23">
        <v>1733</v>
      </c>
      <c r="F96" s="22" t="s">
        <v>11</v>
      </c>
      <c r="G96" s="25">
        <f>IF(E96='Floor Plan'!$A$2,'Floor Plan'!$B$2,IF(E96='Floor Plan'!$A$3,'Floor Plan'!$B$3,IF(E96='Floor Plan'!$A$4,'Floor Plan'!$B$4,"N/A")))</f>
        <v>1850</v>
      </c>
      <c r="H96" s="59"/>
      <c r="I96" s="24">
        <f t="shared" si="3"/>
        <v>1850</v>
      </c>
      <c r="J96" s="47"/>
    </row>
    <row r="97" spans="2:12" s="6" customFormat="1" hidden="1">
      <c r="B97" s="20">
        <v>91</v>
      </c>
      <c r="C97" s="21" t="s">
        <v>102</v>
      </c>
      <c r="D97" s="22" t="s">
        <v>13</v>
      </c>
      <c r="E97" s="23">
        <v>1767</v>
      </c>
      <c r="F97" s="22" t="s">
        <v>11</v>
      </c>
      <c r="G97" s="25">
        <f>IF(E97='Floor Plan'!$A$2,'Floor Plan'!$B$2,IF(E97='Floor Plan'!$A$3,'Floor Plan'!$B$3,IF(E97='Floor Plan'!$A$4,'Floor Plan'!$B$4,"N/A")))</f>
        <v>1850</v>
      </c>
      <c r="H97" s="59"/>
      <c r="I97" s="24">
        <f t="shared" si="3"/>
        <v>1850</v>
      </c>
      <c r="J97" s="47"/>
    </row>
    <row r="98" spans="2:12" s="6" customFormat="1" hidden="1">
      <c r="B98" s="20">
        <v>92</v>
      </c>
      <c r="C98" s="21" t="s">
        <v>103</v>
      </c>
      <c r="D98" s="22" t="s">
        <v>15</v>
      </c>
      <c r="E98" s="23">
        <v>1700</v>
      </c>
      <c r="F98" s="22" t="s">
        <v>11</v>
      </c>
      <c r="G98" s="25">
        <f>IF(E98='Floor Plan'!$A$2,'Floor Plan'!$B$2,IF(E98='Floor Plan'!$A$3,'Floor Plan'!$B$3,IF(E98='Floor Plan'!$A$4,'Floor Plan'!$B$4,"N/A")))</f>
        <v>1850</v>
      </c>
      <c r="H98" s="59"/>
      <c r="I98" s="24">
        <f t="shared" si="3"/>
        <v>1850</v>
      </c>
      <c r="J98" s="47"/>
    </row>
    <row r="99" spans="2:12" s="6" customFormat="1" hidden="1">
      <c r="B99" s="20">
        <v>93</v>
      </c>
      <c r="C99" s="21" t="s">
        <v>104</v>
      </c>
      <c r="D99" s="22" t="s">
        <v>10</v>
      </c>
      <c r="E99" s="23">
        <v>1733</v>
      </c>
      <c r="F99" s="22" t="s">
        <v>11</v>
      </c>
      <c r="G99" s="25">
        <f>IF(E99='Floor Plan'!$A$2,'Floor Plan'!$B$2,IF(E99='Floor Plan'!$A$3,'Floor Plan'!$B$3,IF(E99='Floor Plan'!$A$4,'Floor Plan'!$B$4,"N/A")))</f>
        <v>1850</v>
      </c>
      <c r="H99" s="59"/>
      <c r="I99" s="24">
        <f t="shared" si="3"/>
        <v>1850</v>
      </c>
      <c r="J99" s="47"/>
    </row>
    <row r="100" spans="2:12" s="6" customFormat="1" hidden="1">
      <c r="B100" s="20">
        <v>94</v>
      </c>
      <c r="C100" s="21" t="s">
        <v>105</v>
      </c>
      <c r="D100" s="22" t="s">
        <v>13</v>
      </c>
      <c r="E100" s="23">
        <v>1767</v>
      </c>
      <c r="F100" s="22" t="s">
        <v>11</v>
      </c>
      <c r="G100" s="25">
        <f>IF(E100='Floor Plan'!$A$2,'Floor Plan'!$B$2,IF(E100='Floor Plan'!$A$3,'Floor Plan'!$B$3,IF(E100='Floor Plan'!$A$4,'Floor Plan'!$B$4,"N/A")))</f>
        <v>1850</v>
      </c>
      <c r="H100" s="59"/>
      <c r="I100" s="24">
        <f t="shared" si="3"/>
        <v>1850</v>
      </c>
      <c r="J100" s="47"/>
    </row>
    <row r="101" spans="2:12" s="6" customFormat="1" hidden="1">
      <c r="B101" s="20">
        <v>95</v>
      </c>
      <c r="C101" s="21" t="s">
        <v>106</v>
      </c>
      <c r="D101" s="22" t="s">
        <v>15</v>
      </c>
      <c r="E101" s="23">
        <v>1700</v>
      </c>
      <c r="F101" s="22" t="s">
        <v>11</v>
      </c>
      <c r="G101" s="25">
        <f>IF(E101='Floor Plan'!$A$2,'Floor Plan'!$B$2,IF(E101='Floor Plan'!$A$3,'Floor Plan'!$B$3,IF(E101='Floor Plan'!$A$4,'Floor Plan'!$B$4,"N/A")))</f>
        <v>1850</v>
      </c>
      <c r="H101" s="59"/>
      <c r="I101" s="24">
        <f t="shared" si="3"/>
        <v>1850</v>
      </c>
      <c r="J101" s="47"/>
    </row>
    <row r="102" spans="2:12" s="6" customFormat="1">
      <c r="B102" s="20"/>
      <c r="C102" s="21"/>
      <c r="D102" s="22"/>
      <c r="E102" s="23"/>
      <c r="F102" s="22"/>
      <c r="G102" s="25"/>
      <c r="H102" s="60" t="s">
        <v>113</v>
      </c>
      <c r="I102" s="24">
        <f>SUBTOTAL(9,I32:I56)</f>
        <v>6828000</v>
      </c>
      <c r="J102" s="47"/>
      <c r="L102" s="13"/>
    </row>
    <row r="103" spans="2:12" s="6" customFormat="1" hidden="1">
      <c r="B103" s="38"/>
      <c r="C103" s="39"/>
      <c r="D103" s="40"/>
      <c r="E103" s="41"/>
      <c r="F103" s="40"/>
      <c r="G103" s="42"/>
      <c r="H103" s="40"/>
      <c r="I103" s="7">
        <f>SUM(I7:I102)</f>
        <v>13786445</v>
      </c>
      <c r="J103" s="48"/>
    </row>
    <row r="104" spans="2:12" s="6" customFormat="1" hidden="1">
      <c r="B104" s="38"/>
      <c r="C104" s="39"/>
      <c r="D104" s="40"/>
      <c r="E104" s="41"/>
      <c r="F104" s="40"/>
      <c r="G104" s="42"/>
      <c r="H104" s="40"/>
      <c r="I104" s="7">
        <f>I103*12</f>
        <v>165437340</v>
      </c>
      <c r="J104" s="48"/>
    </row>
    <row r="105" spans="2:12" ht="16.5" thickBot="1"/>
    <row r="106" spans="2:12" ht="19.5" thickTop="1" thickBot="1">
      <c r="B106" s="33" t="s">
        <v>112</v>
      </c>
      <c r="C106" s="34"/>
      <c r="D106" s="34"/>
      <c r="E106" s="35"/>
      <c r="F106" s="36"/>
      <c r="G106" s="36"/>
      <c r="H106" s="36"/>
      <c r="I106" s="37"/>
      <c r="J106" s="49"/>
    </row>
    <row r="107" spans="2:12" ht="18.75" thickTop="1">
      <c r="B107" s="31"/>
      <c r="C107" s="29"/>
      <c r="D107" s="29"/>
      <c r="E107" s="30"/>
      <c r="F107" s="31"/>
      <c r="G107" s="31"/>
      <c r="H107" s="31"/>
      <c r="I107" s="32"/>
    </row>
  </sheetData>
  <autoFilter ref="B6:J104" xr:uid="{669790AE-51BB-41C2-98F3-29DC1CFC41E9}">
    <filterColumn colId="7">
      <filters blank="1">
        <filter val="$267,500"/>
        <filter val="$270,500"/>
        <filter val="$271,500"/>
        <filter val="$272,500"/>
        <filter val="$275,000"/>
        <filter val="$275,500"/>
        <filter val="$277,500"/>
        <filter val="$279,000"/>
      </filters>
    </filterColumn>
  </autoFilter>
  <phoneticPr fontId="14" type="noConversion"/>
  <pageMargins left="0.7" right="0.7" top="0.75" bottom="0.75" header="0.3" footer="0.3"/>
  <pageSetup scale="7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22341-F756-4B88-A5C4-477ACD2825DA}">
  <dimension ref="A1"/>
  <sheetViews>
    <sheetView tabSelected="1" topLeftCell="A28" zoomScale="115" zoomScaleNormal="115" workbookViewId="0">
      <selection activeCell="R39" sqref="R39"/>
    </sheetView>
  </sheetViews>
  <sheetFormatPr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1E1CB-7E68-40CB-8905-5E7435A5140D}">
  <dimension ref="A1:F6"/>
  <sheetViews>
    <sheetView zoomScale="145" zoomScaleNormal="145" workbookViewId="0">
      <selection activeCell="F2" sqref="F2"/>
    </sheetView>
  </sheetViews>
  <sheetFormatPr defaultRowHeight="15"/>
  <cols>
    <col min="1" max="1" width="16" bestFit="1" customWidth="1"/>
    <col min="2" max="2" width="14.5703125" bestFit="1" customWidth="1"/>
    <col min="3" max="3" width="16" bestFit="1" customWidth="1"/>
    <col min="5" max="5" width="11.7109375" bestFit="1" customWidth="1"/>
    <col min="6" max="6" width="20.42578125" bestFit="1" customWidth="1"/>
  </cols>
  <sheetData>
    <row r="1" spans="1:6" ht="15.75">
      <c r="A1" s="9" t="s">
        <v>107</v>
      </c>
      <c r="B1" s="9" t="s">
        <v>6</v>
      </c>
      <c r="C1" s="9" t="s">
        <v>3</v>
      </c>
      <c r="F1" s="56" t="s">
        <v>108</v>
      </c>
    </row>
    <row r="2" spans="1:6" ht="15.75">
      <c r="A2" s="27">
        <v>1700</v>
      </c>
      <c r="B2" s="26">
        <v>1850</v>
      </c>
      <c r="C2" s="22" t="s">
        <v>15</v>
      </c>
      <c r="E2" s="57">
        <f>A6*A2</f>
        <v>264858.62665897288</v>
      </c>
      <c r="F2" s="57">
        <v>267500</v>
      </c>
    </row>
    <row r="3" spans="1:6" ht="15.75">
      <c r="A3" s="27">
        <v>1733</v>
      </c>
      <c r="B3" s="26">
        <v>1850</v>
      </c>
      <c r="C3" s="22" t="s">
        <v>10</v>
      </c>
      <c r="E3" s="57">
        <v>270000</v>
      </c>
      <c r="F3" s="57">
        <v>272500</v>
      </c>
    </row>
    <row r="4" spans="1:6" ht="15.75">
      <c r="A4" s="28">
        <v>1767</v>
      </c>
      <c r="B4" s="26">
        <v>1850</v>
      </c>
      <c r="C4" s="22" t="s">
        <v>13</v>
      </c>
      <c r="E4" s="57">
        <f>A6*1767</f>
        <v>275297.17253317946</v>
      </c>
      <c r="F4" s="57">
        <v>275000</v>
      </c>
    </row>
    <row r="6" spans="1:6">
      <c r="A6" s="58">
        <f>270000/A3</f>
        <v>155.79919215233699</v>
      </c>
    </row>
  </sheetData>
  <sortState xmlns:xlrd2="http://schemas.microsoft.com/office/spreadsheetml/2017/richdata2" ref="A2:B4">
    <sortCondition ref="A1:A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F6263F8E1F704D85CB2C209654E26D" ma:contentTypeVersion="18" ma:contentTypeDescription="Create a new document." ma:contentTypeScope="" ma:versionID="e7e8c863f8f47bc56a06e33e0adac984">
  <xsd:schema xmlns:xsd="http://www.w3.org/2001/XMLSchema" xmlns:xs="http://www.w3.org/2001/XMLSchema" xmlns:p="http://schemas.microsoft.com/office/2006/metadata/properties" xmlns:ns2="a579ce5c-48d4-4811-a7b8-d982ba70245a" xmlns:ns3="dda9c0e3-9ec8-4979-9bc7-1e411090347c" targetNamespace="http://schemas.microsoft.com/office/2006/metadata/properties" ma:root="true" ma:fieldsID="b49281e670c06fd0b9a5a396b71963ff" ns2:_="" ns3:_="">
    <xsd:import namespace="a579ce5c-48d4-4811-a7b8-d982ba70245a"/>
    <xsd:import namespace="dda9c0e3-9ec8-4979-9bc7-1e41109034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79ce5c-48d4-4811-a7b8-d982ba7024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0ca943b-98fc-4a49-8c21-39f44d3acd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a9c0e3-9ec8-4979-9bc7-1e411090347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0bbed78-5085-4e6c-b43c-27b0f07881fd}" ma:internalName="TaxCatchAll" ma:showField="CatchAllData" ma:web="dda9c0e3-9ec8-4979-9bc7-1e41109034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579ce5c-48d4-4811-a7b8-d982ba70245a">
      <Terms xmlns="http://schemas.microsoft.com/office/infopath/2007/PartnerControls"/>
    </lcf76f155ced4ddcb4097134ff3c332f>
    <TaxCatchAll xmlns="dda9c0e3-9ec8-4979-9bc7-1e411090347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0C5126-963C-4E8B-9B84-29F18A387D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79ce5c-48d4-4811-a7b8-d982ba70245a"/>
    <ds:schemaRef ds:uri="dda9c0e3-9ec8-4979-9bc7-1e41109034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EE1637-1A02-42E6-999D-EE40C6102B34}">
  <ds:schemaRefs>
    <ds:schemaRef ds:uri="http://schemas.microsoft.com/office/2006/metadata/properties"/>
    <ds:schemaRef ds:uri="http://schemas.microsoft.com/office/infopath/2007/PartnerControls"/>
    <ds:schemaRef ds:uri="a579ce5c-48d4-4811-a7b8-d982ba70245a"/>
    <ds:schemaRef ds:uri="dda9c0e3-9ec8-4979-9bc7-1e411090347c"/>
  </ds:schemaRefs>
</ds:datastoreItem>
</file>

<file path=customXml/itemProps3.xml><?xml version="1.0" encoding="utf-8"?>
<ds:datastoreItem xmlns:ds="http://schemas.openxmlformats.org/officeDocument/2006/customXml" ds:itemID="{202D9AD6-6C9B-49DD-B582-99656F8008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Calhoun 25 Unit</vt:lpstr>
      <vt:lpstr>Calhoun Price</vt:lpstr>
      <vt:lpstr>Site Map</vt:lpstr>
      <vt:lpstr>Floor Plan</vt:lpstr>
      <vt:lpstr>'Calhoun 25 Unit'!Print_Area</vt:lpstr>
      <vt:lpstr>'Calhoun Price'!Print_Area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Zeng</dc:creator>
  <cp:keywords/>
  <dc:description/>
  <cp:lastModifiedBy>Jingwen Zhang</cp:lastModifiedBy>
  <cp:revision/>
  <dcterms:created xsi:type="dcterms:W3CDTF">2022-09-28T21:47:15Z</dcterms:created>
  <dcterms:modified xsi:type="dcterms:W3CDTF">2026-07-10T15:54:26Z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0x01010097F6263F8E1F704D85CB2C209654E26D</vt:lpwstr>
  </property>
  <property fmtid="{D5CDD505-2E9C-101B-9397-08002B2CF9AE}" pid="3" name="MediaServiceImageTags">
    <vt:lpwstr/>
  </property>
</Properties>
</file>