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e69de69ede95cc07/Desktop/Real Estate Business/2026 Contracts/Hanna - 96 Units - Bolivar/"/>
    </mc:Choice>
  </mc:AlternateContent>
  <xr:revisionPtr revIDLastSave="44" documentId="8_{031AE671-5891-4A04-BF64-83BDD153F0F0}" xr6:coauthVersionLast="47" xr6:coauthVersionMax="47" xr10:uidLastSave="{7B848FA8-556E-4B5D-8A8F-0D637CB5578A}"/>
  <bookViews>
    <workbookView xWindow="-108" yWindow="-108" windowWidth="23256" windowHeight="13896" activeTab="1" xr2:uid="{00000000-000D-0000-FFFF-FFFF00000000}"/>
  </bookViews>
  <sheets>
    <sheet name="Rent Roll" sheetId="2" r:id="rId1"/>
    <sheet name="Analysi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12" i="3"/>
  <c r="E13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8" i="3"/>
  <c r="G32" i="3" l="1"/>
  <c r="G22" i="3"/>
  <c r="G23" i="3"/>
  <c r="G24" i="3"/>
  <c r="G25" i="3"/>
  <c r="G26" i="3"/>
  <c r="G27" i="3"/>
  <c r="G28" i="3"/>
  <c r="G29" i="3"/>
  <c r="G30" i="3"/>
  <c r="G31" i="3"/>
  <c r="G17" i="3"/>
  <c r="G18" i="3"/>
  <c r="G19" i="3"/>
  <c r="G20" i="3"/>
  <c r="G21" i="3"/>
  <c r="G16" i="3"/>
  <c r="G15" i="3"/>
  <c r="G13" i="3"/>
  <c r="G8" i="3"/>
  <c r="G7" i="3"/>
  <c r="G6" i="3"/>
  <c r="G5" i="3"/>
  <c r="G4" i="3"/>
  <c r="J2" i="2"/>
  <c r="C3" i="3" s="1"/>
  <c r="E3" i="3" l="1"/>
  <c r="E14" i="3" s="1"/>
  <c r="E34" i="3" s="1"/>
  <c r="G3" i="3"/>
  <c r="C14" i="3"/>
  <c r="C34" i="3" s="1"/>
  <c r="G12" i="3"/>
  <c r="G38" i="3"/>
  <c r="C10" i="3"/>
  <c r="E10" i="3" l="1"/>
  <c r="E37" i="3" s="1"/>
  <c r="E39" i="3" s="1"/>
  <c r="E35" i="3"/>
  <c r="G14" i="3"/>
  <c r="G34" i="3" s="1"/>
  <c r="G10" i="3"/>
  <c r="C37" i="3"/>
  <c r="C35" i="3"/>
  <c r="G35" i="3" l="1"/>
  <c r="C39" i="3"/>
  <c r="G37" i="3"/>
  <c r="G39" i="3" l="1"/>
</calcChain>
</file>

<file path=xl/sharedStrings.xml><?xml version="1.0" encoding="utf-8"?>
<sst xmlns="http://schemas.openxmlformats.org/spreadsheetml/2006/main" count="60" uniqueCount="46">
  <si>
    <t>Lease Start</t>
  </si>
  <si>
    <t>Lease End</t>
  </si>
  <si>
    <t>Month to Month</t>
  </si>
  <si>
    <t>Rent Rate</t>
  </si>
  <si>
    <t>Beds</t>
  </si>
  <si>
    <t>Unit</t>
  </si>
  <si>
    <t>Total Rent</t>
  </si>
  <si>
    <t>Gross Rents</t>
  </si>
  <si>
    <t>Actual</t>
  </si>
  <si>
    <t>Laundry Income</t>
  </si>
  <si>
    <t>Vending Income</t>
  </si>
  <si>
    <t>Pet Deposits</t>
  </si>
  <si>
    <t>Other Income</t>
  </si>
  <si>
    <t>Gross Income</t>
  </si>
  <si>
    <t>Real Estate Taxes</t>
  </si>
  <si>
    <t>Insurance Premium</t>
  </si>
  <si>
    <t>Management Fee (5%)</t>
  </si>
  <si>
    <t>Sept</t>
  </si>
  <si>
    <t>Roaches</t>
  </si>
  <si>
    <t xml:space="preserve">Office Internet </t>
  </si>
  <si>
    <t>Laundry Room MX</t>
  </si>
  <si>
    <t>Electric &amp; Water</t>
  </si>
  <si>
    <t>Trash</t>
  </si>
  <si>
    <t xml:space="preserve">Stark Painting </t>
  </si>
  <si>
    <t>AJ Labor (MX)</t>
  </si>
  <si>
    <t>Tony Vest (MX)</t>
  </si>
  <si>
    <t>Dennis Dooley (MX)</t>
  </si>
  <si>
    <t>HVAC</t>
  </si>
  <si>
    <t>Lawn Care</t>
  </si>
  <si>
    <t>Katya (Cleaning)</t>
  </si>
  <si>
    <t>Ala (Cleaning)</t>
  </si>
  <si>
    <t>Yamilet (Cleaning)</t>
  </si>
  <si>
    <t>Bolivar Flooring</t>
  </si>
  <si>
    <t>Floor Installer</t>
  </si>
  <si>
    <t>Westlake Hardware</t>
  </si>
  <si>
    <t>Quarles Hardware</t>
  </si>
  <si>
    <t>Sprinkler Inspections</t>
  </si>
  <si>
    <t>Retained Deposits</t>
  </si>
  <si>
    <t>Total Expenses</t>
  </si>
  <si>
    <t>NOI</t>
  </si>
  <si>
    <t>Expense Ratio</t>
  </si>
  <si>
    <t>Sale Price</t>
  </si>
  <si>
    <t>CAP Rate</t>
  </si>
  <si>
    <t>Pro Forma</t>
  </si>
  <si>
    <t>Pro Forma (12 Month)</t>
  </si>
  <si>
    <t>Pro Forma (November 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</si>
</sst>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2">
    <font>
      <sz val="11"/>
      <name val="Carlito"/>
    </font>
    <font>
      <sz val="11"/>
      <name val="Carli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44" fontId="0" fillId="0" borderId="0" xfId="1" applyFont="1"/>
    <xf numFmtId="164" fontId="0" fillId="0" borderId="0" xfId="1" applyNumberFormat="1" applyFont="1"/>
    <xf numFmtId="164" fontId="0" fillId="0" borderId="0" xfId="0" applyNumberFormat="1"/>
    <xf numFmtId="44" fontId="0" fillId="0" borderId="0" xfId="0" applyNumberFormat="1"/>
    <xf numFmtId="9" fontId="0" fillId="0" borderId="0" xfId="2" applyFont="1"/>
    <xf numFmtId="10" fontId="0" fillId="0" borderId="0" xfId="2" applyNumberFormat="1" applyFont="1"/>
  </cellXfs>
  <cellStyles count="3">
    <cellStyle name="Currency" xfId="1" builtinId="4"/>
    <cellStyle name="Normal" xfId="0" builtinId="0"/>
    <cellStyle name="Percent" xfId="2" builtinId="5"/>
  </cellStyles>
  <dxfs count="4">
    <dxf>
      <numFmt numFmtId="19" formatCode="m/d/yyyy"/>
    </dxf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43F077-39BC-4C70-A7DF-145480FE9038}" name="Table4" displayName="Table4" ref="B2:G98" totalsRowShown="0">
  <autoFilter ref="B2:G98" xr:uid="{DD43F077-39BC-4C70-A7DF-145480FE9038}"/>
  <sortState xmlns:xlrd2="http://schemas.microsoft.com/office/spreadsheetml/2017/richdata2" ref="B3:G98">
    <sortCondition ref="G2:G98"/>
  </sortState>
  <tableColumns count="6">
    <tableColumn id="1" xr3:uid="{38294FC9-2B61-4431-8A6F-84C44CFDBBAB}" name="Unit"/>
    <tableColumn id="2" xr3:uid="{AD0D2B22-28CF-4274-9F02-3BA1C27B1813}" name="Beds"/>
    <tableColumn id="3" xr3:uid="{B7D1FB69-FB34-473A-87CD-A18E1EE85EEF}" name="Rent Rate" dataDxfId="3" dataCellStyle="Currency"/>
    <tableColumn id="6" xr3:uid="{ABB42614-FD3F-470B-8AA0-0BBA8F19A967}" name="Pro Forma" dataDxfId="2" dataCellStyle="Currency"/>
    <tableColumn id="4" xr3:uid="{7898E5E0-C968-4E54-B9AC-C5624F1B68AB}" name="Lease Start" dataDxfId="1"/>
    <tableColumn id="5" xr3:uid="{8AD776F0-19D2-478D-9460-5FA83494FDFC}" name="Lease En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A91F7-96A2-4D1E-82F4-E2DF88BD1433}">
  <dimension ref="B2:J98"/>
  <sheetViews>
    <sheetView workbookViewId="0">
      <selection activeCell="G24" sqref="G24"/>
    </sheetView>
  </sheetViews>
  <sheetFormatPr defaultRowHeight="13.8"/>
  <cols>
    <col min="2" max="2" width="6.5" bestFit="1" customWidth="1"/>
    <col min="3" max="3" width="7.5" bestFit="1" customWidth="1"/>
    <col min="4" max="4" width="11.69921875" bestFit="1" customWidth="1"/>
    <col min="5" max="5" width="11.69921875" customWidth="1"/>
    <col min="6" max="6" width="13" bestFit="1" customWidth="1"/>
    <col min="7" max="7" width="13.5" bestFit="1" customWidth="1"/>
    <col min="9" max="9" width="9.296875" bestFit="1" customWidth="1"/>
  </cols>
  <sheetData>
    <row r="2" spans="2:10">
      <c r="B2" t="s">
        <v>5</v>
      </c>
      <c r="C2" t="s">
        <v>4</v>
      </c>
      <c r="D2" t="s">
        <v>3</v>
      </c>
      <c r="E2" t="s">
        <v>43</v>
      </c>
      <c r="F2" t="s">
        <v>0</v>
      </c>
      <c r="G2" t="s">
        <v>1</v>
      </c>
      <c r="I2" t="s">
        <v>6</v>
      </c>
      <c r="J2" s="4">
        <f>SUM(Table4[Rent Rate])</f>
        <v>69100</v>
      </c>
    </row>
    <row r="3" spans="2:10">
      <c r="B3">
        <v>121</v>
      </c>
      <c r="C3">
        <v>2</v>
      </c>
      <c r="D3" s="3">
        <v>700</v>
      </c>
      <c r="E3" s="3"/>
      <c r="F3" s="1">
        <v>45878</v>
      </c>
      <c r="G3" s="1">
        <v>46234</v>
      </c>
    </row>
    <row r="4" spans="2:10">
      <c r="B4">
        <v>322</v>
      </c>
      <c r="C4">
        <v>3</v>
      </c>
      <c r="D4" s="3">
        <v>800</v>
      </c>
      <c r="E4" s="3"/>
      <c r="F4" s="1">
        <v>45870</v>
      </c>
      <c r="G4" s="1">
        <v>46234</v>
      </c>
    </row>
    <row r="5" spans="2:10">
      <c r="B5">
        <v>136</v>
      </c>
      <c r="C5">
        <v>2</v>
      </c>
      <c r="D5" s="3">
        <v>700</v>
      </c>
      <c r="E5" s="3"/>
      <c r="F5" s="1">
        <v>45901</v>
      </c>
      <c r="G5" s="1">
        <v>46265</v>
      </c>
    </row>
    <row r="6" spans="2:10">
      <c r="B6">
        <v>218</v>
      </c>
      <c r="C6">
        <v>2</v>
      </c>
      <c r="D6" s="3">
        <v>700</v>
      </c>
      <c r="E6" s="3"/>
      <c r="F6" s="1">
        <v>45905</v>
      </c>
      <c r="G6" s="1">
        <v>46265</v>
      </c>
    </row>
    <row r="7" spans="2:10">
      <c r="B7">
        <v>221</v>
      </c>
      <c r="C7">
        <v>2</v>
      </c>
      <c r="D7" s="3">
        <v>700</v>
      </c>
      <c r="E7" s="3"/>
      <c r="F7" s="1">
        <v>45901</v>
      </c>
      <c r="G7" s="1">
        <v>46265</v>
      </c>
    </row>
    <row r="8" spans="2:10">
      <c r="B8">
        <v>337</v>
      </c>
      <c r="C8">
        <v>3</v>
      </c>
      <c r="D8" s="3">
        <v>800</v>
      </c>
      <c r="E8" s="3"/>
      <c r="F8" s="1">
        <v>45717</v>
      </c>
      <c r="G8" s="1">
        <v>46265</v>
      </c>
    </row>
    <row r="9" spans="2:10">
      <c r="B9">
        <v>434</v>
      </c>
      <c r="C9">
        <v>2</v>
      </c>
      <c r="D9" s="3">
        <v>700</v>
      </c>
      <c r="E9" s="3"/>
      <c r="F9" s="1">
        <v>45931</v>
      </c>
      <c r="G9" s="1">
        <v>46265</v>
      </c>
    </row>
    <row r="10" spans="2:10">
      <c r="B10">
        <v>134</v>
      </c>
      <c r="C10">
        <v>2</v>
      </c>
      <c r="D10" s="3">
        <v>700</v>
      </c>
      <c r="E10" s="3"/>
      <c r="F10" s="1">
        <v>45968</v>
      </c>
      <c r="G10" s="1">
        <v>46326</v>
      </c>
    </row>
    <row r="11" spans="2:10">
      <c r="B11">
        <v>216</v>
      </c>
      <c r="C11">
        <v>2</v>
      </c>
      <c r="D11" s="3">
        <v>700</v>
      </c>
      <c r="E11" s="3"/>
      <c r="F11" s="1">
        <v>45962</v>
      </c>
      <c r="G11" s="1">
        <v>46326</v>
      </c>
    </row>
    <row r="12" spans="2:10">
      <c r="B12">
        <v>222</v>
      </c>
      <c r="C12">
        <v>3</v>
      </c>
      <c r="D12" s="3">
        <v>800</v>
      </c>
      <c r="E12" s="3"/>
      <c r="F12" s="1">
        <v>45962</v>
      </c>
      <c r="G12" s="1">
        <v>46326</v>
      </c>
    </row>
    <row r="13" spans="2:10">
      <c r="B13">
        <v>138</v>
      </c>
      <c r="C13">
        <v>3</v>
      </c>
      <c r="D13" s="3">
        <v>800</v>
      </c>
      <c r="E13" s="3"/>
      <c r="F13" s="1">
        <v>45973</v>
      </c>
      <c r="G13" s="1">
        <v>46337</v>
      </c>
    </row>
    <row r="14" spans="2:10">
      <c r="B14">
        <v>127</v>
      </c>
      <c r="C14">
        <v>3</v>
      </c>
      <c r="D14" s="3">
        <v>800</v>
      </c>
      <c r="E14" s="3"/>
      <c r="F14" s="1">
        <v>45976</v>
      </c>
      <c r="G14" s="1">
        <v>46340</v>
      </c>
    </row>
    <row r="15" spans="2:10">
      <c r="B15">
        <v>236</v>
      </c>
      <c r="C15">
        <v>2</v>
      </c>
      <c r="D15" s="3">
        <v>700</v>
      </c>
      <c r="E15" s="3"/>
      <c r="F15" s="1">
        <v>45154</v>
      </c>
      <c r="G15" s="1">
        <v>46356</v>
      </c>
    </row>
    <row r="16" spans="2:10">
      <c r="B16">
        <v>237</v>
      </c>
      <c r="C16">
        <v>3</v>
      </c>
      <c r="D16" s="3">
        <v>800</v>
      </c>
      <c r="E16" s="3"/>
      <c r="F16" s="1">
        <v>45261</v>
      </c>
      <c r="G16" s="1">
        <v>46356</v>
      </c>
    </row>
    <row r="17" spans="2:7">
      <c r="B17">
        <v>312</v>
      </c>
      <c r="C17">
        <v>3</v>
      </c>
      <c r="D17" s="3">
        <v>800</v>
      </c>
      <c r="E17" s="3"/>
      <c r="F17" s="1">
        <v>45992</v>
      </c>
      <c r="G17" s="1">
        <v>46356</v>
      </c>
    </row>
    <row r="18" spans="2:7">
      <c r="B18">
        <v>122</v>
      </c>
      <c r="C18">
        <v>3</v>
      </c>
      <c r="D18" s="3">
        <v>800</v>
      </c>
      <c r="E18" s="3"/>
      <c r="F18" s="1">
        <v>46030</v>
      </c>
      <c r="G18" s="1">
        <v>46387</v>
      </c>
    </row>
    <row r="19" spans="2:7">
      <c r="B19">
        <v>126</v>
      </c>
      <c r="C19">
        <v>2</v>
      </c>
      <c r="D19" s="3">
        <v>700</v>
      </c>
      <c r="E19" s="3"/>
      <c r="F19" s="1">
        <v>45870</v>
      </c>
      <c r="G19" s="1">
        <v>46387</v>
      </c>
    </row>
    <row r="20" spans="2:7">
      <c r="B20">
        <v>131</v>
      </c>
      <c r="C20">
        <v>3</v>
      </c>
      <c r="D20" s="3">
        <v>800</v>
      </c>
      <c r="E20" s="3"/>
      <c r="F20" s="1">
        <v>45992</v>
      </c>
      <c r="G20" s="1">
        <v>46387</v>
      </c>
    </row>
    <row r="21" spans="2:7">
      <c r="B21">
        <v>227</v>
      </c>
      <c r="C21">
        <v>3</v>
      </c>
      <c r="D21" s="3">
        <v>800</v>
      </c>
      <c r="E21" s="3"/>
      <c r="F21" s="1">
        <v>45880</v>
      </c>
      <c r="G21" s="1">
        <v>46387</v>
      </c>
    </row>
    <row r="22" spans="2:7">
      <c r="B22">
        <v>233</v>
      </c>
      <c r="C22">
        <v>2</v>
      </c>
      <c r="D22" s="3">
        <v>700</v>
      </c>
      <c r="E22" s="3"/>
      <c r="F22" s="1">
        <v>45444</v>
      </c>
      <c r="G22" s="1">
        <v>46387</v>
      </c>
    </row>
    <row r="23" spans="2:7">
      <c r="B23">
        <v>318</v>
      </c>
      <c r="C23">
        <v>2</v>
      </c>
      <c r="D23" s="3">
        <v>700</v>
      </c>
      <c r="E23" s="3"/>
      <c r="F23" s="1">
        <v>45378</v>
      </c>
      <c r="G23" s="1">
        <v>46387</v>
      </c>
    </row>
    <row r="24" spans="2:7">
      <c r="B24">
        <v>436</v>
      </c>
      <c r="C24">
        <v>2</v>
      </c>
      <c r="D24" s="3">
        <v>700</v>
      </c>
      <c r="E24" s="3"/>
      <c r="F24" s="1">
        <v>45843</v>
      </c>
      <c r="G24" s="1">
        <v>46387</v>
      </c>
    </row>
    <row r="25" spans="2:7">
      <c r="B25">
        <v>335</v>
      </c>
      <c r="C25">
        <v>2</v>
      </c>
      <c r="D25" s="3">
        <v>700</v>
      </c>
      <c r="E25" s="3"/>
      <c r="F25" s="1">
        <v>46052</v>
      </c>
      <c r="G25" s="1">
        <v>46416</v>
      </c>
    </row>
    <row r="26" spans="2:7">
      <c r="B26">
        <v>114</v>
      </c>
      <c r="C26">
        <v>2</v>
      </c>
      <c r="D26" s="3">
        <v>725</v>
      </c>
      <c r="E26" s="3"/>
      <c r="F26" s="1">
        <v>45323</v>
      </c>
      <c r="G26" s="1">
        <v>46418</v>
      </c>
    </row>
    <row r="27" spans="2:7">
      <c r="B27">
        <v>437</v>
      </c>
      <c r="C27">
        <v>3</v>
      </c>
      <c r="D27" s="3">
        <v>800</v>
      </c>
      <c r="E27" s="3"/>
      <c r="F27" s="1">
        <v>46055</v>
      </c>
      <c r="G27" s="1">
        <v>46418</v>
      </c>
    </row>
    <row r="28" spans="2:7">
      <c r="B28">
        <v>113</v>
      </c>
      <c r="C28">
        <v>2</v>
      </c>
      <c r="D28" s="3">
        <v>700</v>
      </c>
      <c r="E28" s="3"/>
      <c r="F28" s="1">
        <v>45717</v>
      </c>
      <c r="G28" s="1">
        <v>46446</v>
      </c>
    </row>
    <row r="29" spans="2:7">
      <c r="B29">
        <v>321</v>
      </c>
      <c r="C29">
        <v>2</v>
      </c>
      <c r="D29" s="3">
        <v>700</v>
      </c>
      <c r="E29" s="3"/>
      <c r="F29" s="1">
        <v>45514</v>
      </c>
      <c r="G29" s="1">
        <v>46477</v>
      </c>
    </row>
    <row r="30" spans="2:7">
      <c r="B30">
        <v>431</v>
      </c>
      <c r="C30">
        <v>3</v>
      </c>
      <c r="D30" s="3">
        <v>800</v>
      </c>
      <c r="E30" s="3"/>
      <c r="F30" s="1">
        <v>46113</v>
      </c>
      <c r="G30" s="1">
        <v>46477</v>
      </c>
    </row>
    <row r="31" spans="2:7">
      <c r="B31">
        <v>421</v>
      </c>
      <c r="C31">
        <v>2</v>
      </c>
      <c r="D31" s="3">
        <v>700</v>
      </c>
      <c r="E31" s="3"/>
      <c r="F31" s="1">
        <v>46143</v>
      </c>
      <c r="G31" s="1">
        <v>46507</v>
      </c>
    </row>
    <row r="32" spans="2:7">
      <c r="B32">
        <v>426</v>
      </c>
      <c r="C32">
        <v>2</v>
      </c>
      <c r="D32" s="3">
        <v>700</v>
      </c>
      <c r="E32" s="3"/>
      <c r="F32" s="1">
        <v>45413</v>
      </c>
      <c r="G32" s="1">
        <v>46507</v>
      </c>
    </row>
    <row r="33" spans="2:7">
      <c r="B33">
        <v>213</v>
      </c>
      <c r="C33">
        <v>1</v>
      </c>
      <c r="D33" s="3">
        <v>600</v>
      </c>
      <c r="E33" s="3"/>
      <c r="F33" s="1">
        <v>46143</v>
      </c>
      <c r="G33" s="1">
        <v>46508</v>
      </c>
    </row>
    <row r="34" spans="2:7">
      <c r="B34">
        <v>323</v>
      </c>
      <c r="C34">
        <v>2</v>
      </c>
      <c r="D34" s="3">
        <v>700</v>
      </c>
      <c r="E34" s="3"/>
      <c r="F34" s="1">
        <v>45787</v>
      </c>
      <c r="G34" s="1">
        <v>46516</v>
      </c>
    </row>
    <row r="35" spans="2:7">
      <c r="B35">
        <v>112</v>
      </c>
      <c r="C35">
        <v>3</v>
      </c>
      <c r="D35" s="3">
        <v>800</v>
      </c>
      <c r="E35" s="3"/>
      <c r="F35" s="1">
        <v>46178</v>
      </c>
      <c r="G35" s="1">
        <v>46538</v>
      </c>
    </row>
    <row r="36" spans="2:7">
      <c r="B36">
        <v>115</v>
      </c>
      <c r="C36">
        <v>1</v>
      </c>
      <c r="D36" s="3">
        <v>600</v>
      </c>
      <c r="E36" s="3"/>
      <c r="F36" s="1">
        <v>46174</v>
      </c>
      <c r="G36" s="1">
        <v>46538</v>
      </c>
    </row>
    <row r="37" spans="2:7">
      <c r="B37">
        <v>118</v>
      </c>
      <c r="C37">
        <v>2</v>
      </c>
      <c r="D37" s="3">
        <v>700</v>
      </c>
      <c r="E37" s="3"/>
      <c r="F37" s="1">
        <v>45992</v>
      </c>
      <c r="G37" s="1">
        <v>46538</v>
      </c>
    </row>
    <row r="38" spans="2:7">
      <c r="B38">
        <v>132</v>
      </c>
      <c r="C38">
        <v>3</v>
      </c>
      <c r="D38" s="3">
        <v>800</v>
      </c>
      <c r="E38" s="3"/>
      <c r="F38" s="1">
        <v>46174</v>
      </c>
      <c r="G38" s="1">
        <v>46538</v>
      </c>
    </row>
    <row r="39" spans="2:7">
      <c r="B39">
        <v>217</v>
      </c>
      <c r="C39">
        <v>3</v>
      </c>
      <c r="D39" s="3">
        <v>825</v>
      </c>
      <c r="E39" s="3"/>
      <c r="F39" s="1">
        <v>46174</v>
      </c>
      <c r="G39" s="1">
        <v>46538</v>
      </c>
    </row>
    <row r="40" spans="2:7">
      <c r="B40">
        <v>224</v>
      </c>
      <c r="C40">
        <v>2</v>
      </c>
      <c r="D40" s="3">
        <v>700</v>
      </c>
      <c r="E40" s="3"/>
      <c r="F40" s="1">
        <v>44348</v>
      </c>
      <c r="G40" s="1">
        <v>46538</v>
      </c>
    </row>
    <row r="41" spans="2:7">
      <c r="B41">
        <v>225</v>
      </c>
      <c r="C41">
        <v>1</v>
      </c>
      <c r="D41" s="3">
        <v>600</v>
      </c>
      <c r="E41" s="3"/>
      <c r="F41" s="1">
        <v>46143</v>
      </c>
      <c r="G41" s="1">
        <v>46538</v>
      </c>
    </row>
    <row r="42" spans="2:7">
      <c r="B42">
        <v>228</v>
      </c>
      <c r="C42">
        <v>2</v>
      </c>
      <c r="D42" s="3">
        <v>700</v>
      </c>
      <c r="E42" s="3"/>
      <c r="F42" s="1">
        <v>46188</v>
      </c>
      <c r="G42" s="1">
        <v>46538</v>
      </c>
    </row>
    <row r="43" spans="2:7">
      <c r="B43">
        <v>231</v>
      </c>
      <c r="C43">
        <v>3</v>
      </c>
      <c r="D43" s="3">
        <v>800</v>
      </c>
      <c r="E43" s="3"/>
      <c r="F43" s="1">
        <v>46240</v>
      </c>
      <c r="G43" s="1">
        <v>46538</v>
      </c>
    </row>
    <row r="44" spans="2:7">
      <c r="B44">
        <v>238</v>
      </c>
      <c r="C44">
        <v>3</v>
      </c>
      <c r="D44" s="3">
        <v>800</v>
      </c>
      <c r="E44" s="3"/>
      <c r="F44" s="1">
        <v>45839</v>
      </c>
      <c r="G44" s="1">
        <v>46538</v>
      </c>
    </row>
    <row r="45" spans="2:7">
      <c r="B45">
        <v>325</v>
      </c>
      <c r="C45">
        <v>2</v>
      </c>
      <c r="D45" s="3">
        <v>700</v>
      </c>
      <c r="E45" s="3"/>
      <c r="F45" s="1">
        <v>46174</v>
      </c>
      <c r="G45" s="1">
        <v>46538</v>
      </c>
    </row>
    <row r="46" spans="2:7">
      <c r="B46">
        <v>326</v>
      </c>
      <c r="C46">
        <v>2</v>
      </c>
      <c r="D46" s="3">
        <v>700</v>
      </c>
      <c r="E46" s="3"/>
      <c r="F46" s="1">
        <v>46174</v>
      </c>
      <c r="G46" s="1">
        <v>46538</v>
      </c>
    </row>
    <row r="47" spans="2:7">
      <c r="B47">
        <v>411</v>
      </c>
      <c r="C47">
        <v>2</v>
      </c>
      <c r="D47" s="3">
        <v>700</v>
      </c>
      <c r="E47" s="3"/>
      <c r="F47" s="1">
        <v>45824</v>
      </c>
      <c r="G47" s="1">
        <v>46538</v>
      </c>
    </row>
    <row r="48" spans="2:7">
      <c r="B48">
        <v>423</v>
      </c>
      <c r="C48">
        <v>2</v>
      </c>
      <c r="D48" s="3">
        <v>700</v>
      </c>
      <c r="E48" s="3"/>
      <c r="F48" s="1">
        <v>46244</v>
      </c>
      <c r="G48" s="1">
        <v>46538</v>
      </c>
    </row>
    <row r="49" spans="2:7">
      <c r="B49">
        <v>424</v>
      </c>
      <c r="C49">
        <v>1</v>
      </c>
      <c r="D49" s="3">
        <v>600</v>
      </c>
      <c r="E49" s="3"/>
      <c r="F49" s="1">
        <v>46235</v>
      </c>
      <c r="G49" s="1">
        <v>46538</v>
      </c>
    </row>
    <row r="50" spans="2:7">
      <c r="B50">
        <v>425</v>
      </c>
      <c r="C50">
        <v>2</v>
      </c>
      <c r="D50" s="3">
        <v>700</v>
      </c>
      <c r="E50" s="3"/>
      <c r="F50" s="1">
        <v>46174</v>
      </c>
      <c r="G50" s="1">
        <v>46538</v>
      </c>
    </row>
    <row r="51" spans="2:7">
      <c r="B51">
        <v>435</v>
      </c>
      <c r="C51">
        <v>2</v>
      </c>
      <c r="D51" s="3">
        <v>700</v>
      </c>
      <c r="E51" s="3"/>
      <c r="F51" s="1">
        <v>46174</v>
      </c>
      <c r="G51" s="1">
        <v>46538</v>
      </c>
    </row>
    <row r="52" spans="2:7">
      <c r="B52">
        <v>124</v>
      </c>
      <c r="C52">
        <v>2</v>
      </c>
      <c r="D52" s="3">
        <v>700</v>
      </c>
      <c r="E52" s="3"/>
      <c r="F52" s="1">
        <v>45849</v>
      </c>
      <c r="G52" s="1">
        <v>46568</v>
      </c>
    </row>
    <row r="53" spans="2:7">
      <c r="B53">
        <v>128</v>
      </c>
      <c r="C53">
        <v>2</v>
      </c>
      <c r="D53" s="3">
        <v>700</v>
      </c>
      <c r="E53" s="3"/>
      <c r="F53" s="1">
        <v>46195</v>
      </c>
      <c r="G53" s="1">
        <v>46568</v>
      </c>
    </row>
    <row r="54" spans="2:7">
      <c r="B54">
        <v>226</v>
      </c>
      <c r="C54">
        <v>2</v>
      </c>
      <c r="D54" s="3">
        <v>700</v>
      </c>
      <c r="E54" s="3"/>
      <c r="F54" s="1">
        <v>46204</v>
      </c>
      <c r="G54" s="1">
        <v>46568</v>
      </c>
    </row>
    <row r="55" spans="2:7">
      <c r="B55">
        <v>232</v>
      </c>
      <c r="C55">
        <v>3</v>
      </c>
      <c r="D55" s="3">
        <v>800</v>
      </c>
      <c r="E55" s="3"/>
      <c r="F55" s="1">
        <v>46204</v>
      </c>
      <c r="G55" s="1">
        <v>46568</v>
      </c>
    </row>
    <row r="56" spans="2:7">
      <c r="B56">
        <v>311</v>
      </c>
      <c r="C56">
        <v>2</v>
      </c>
      <c r="D56" s="3">
        <v>700</v>
      </c>
      <c r="E56" s="3"/>
      <c r="F56" s="1">
        <v>46220</v>
      </c>
      <c r="G56" s="1">
        <v>46568</v>
      </c>
    </row>
    <row r="57" spans="2:7">
      <c r="B57">
        <v>328</v>
      </c>
      <c r="C57">
        <v>2</v>
      </c>
      <c r="D57" s="3">
        <v>700</v>
      </c>
      <c r="E57" s="3"/>
      <c r="F57" s="1">
        <v>44729</v>
      </c>
      <c r="G57" s="1">
        <v>46568</v>
      </c>
    </row>
    <row r="58" spans="2:7">
      <c r="B58">
        <v>332</v>
      </c>
      <c r="C58">
        <v>3</v>
      </c>
      <c r="D58" s="3">
        <v>800</v>
      </c>
      <c r="E58" s="3"/>
      <c r="F58" s="1">
        <v>46204</v>
      </c>
      <c r="G58" s="1">
        <v>46568</v>
      </c>
    </row>
    <row r="59" spans="2:7">
      <c r="B59">
        <v>416</v>
      </c>
      <c r="C59">
        <v>2</v>
      </c>
      <c r="D59" s="3">
        <v>700</v>
      </c>
      <c r="E59" s="3"/>
      <c r="F59" s="1">
        <v>46218</v>
      </c>
      <c r="G59" s="1">
        <v>46568</v>
      </c>
    </row>
    <row r="60" spans="2:7">
      <c r="B60">
        <v>111</v>
      </c>
      <c r="C60">
        <v>2</v>
      </c>
      <c r="D60" s="3">
        <v>700</v>
      </c>
      <c r="E60" s="3"/>
      <c r="F60" s="1">
        <v>45880</v>
      </c>
      <c r="G60" s="1">
        <v>46599</v>
      </c>
    </row>
    <row r="61" spans="2:7">
      <c r="B61">
        <v>116</v>
      </c>
      <c r="C61">
        <v>2</v>
      </c>
      <c r="D61" s="3">
        <v>700</v>
      </c>
      <c r="E61" s="3"/>
      <c r="F61" s="1">
        <v>45870</v>
      </c>
      <c r="G61" s="1">
        <v>46599</v>
      </c>
    </row>
    <row r="62" spans="2:7">
      <c r="B62">
        <v>123</v>
      </c>
      <c r="C62">
        <v>2</v>
      </c>
      <c r="D62" s="3">
        <v>700</v>
      </c>
      <c r="E62" s="3"/>
      <c r="F62" s="1">
        <v>46235</v>
      </c>
      <c r="G62" s="1">
        <v>46599</v>
      </c>
    </row>
    <row r="63" spans="2:7">
      <c r="B63">
        <v>133</v>
      </c>
      <c r="C63">
        <v>2</v>
      </c>
      <c r="D63" s="3">
        <v>700</v>
      </c>
      <c r="E63" s="3"/>
      <c r="F63" s="1">
        <v>46249</v>
      </c>
      <c r="G63" s="1">
        <v>46599</v>
      </c>
    </row>
    <row r="64" spans="2:7">
      <c r="B64">
        <v>137</v>
      </c>
      <c r="C64">
        <v>3</v>
      </c>
      <c r="D64" s="3">
        <v>800</v>
      </c>
      <c r="E64" s="3"/>
      <c r="F64" s="1">
        <v>46235</v>
      </c>
      <c r="G64" s="1">
        <v>46599</v>
      </c>
    </row>
    <row r="65" spans="2:7">
      <c r="B65">
        <v>211</v>
      </c>
      <c r="C65">
        <v>2</v>
      </c>
      <c r="D65" s="3">
        <v>700</v>
      </c>
      <c r="E65" s="3"/>
      <c r="F65" s="1">
        <v>45878</v>
      </c>
      <c r="G65" s="1">
        <v>46599</v>
      </c>
    </row>
    <row r="66" spans="2:7">
      <c r="B66">
        <v>214</v>
      </c>
      <c r="C66">
        <v>2</v>
      </c>
      <c r="D66" s="3">
        <v>700</v>
      </c>
      <c r="E66" s="3"/>
      <c r="F66" s="1">
        <v>42231</v>
      </c>
      <c r="G66" s="1">
        <v>46599</v>
      </c>
    </row>
    <row r="67" spans="2:7">
      <c r="B67">
        <v>215</v>
      </c>
      <c r="C67">
        <v>1</v>
      </c>
      <c r="D67" s="3">
        <v>625</v>
      </c>
      <c r="E67" s="3"/>
      <c r="F67" s="1">
        <v>46235</v>
      </c>
      <c r="G67" s="1">
        <v>46599</v>
      </c>
    </row>
    <row r="68" spans="2:7">
      <c r="B68">
        <v>223</v>
      </c>
      <c r="C68">
        <v>2</v>
      </c>
      <c r="D68" s="3">
        <v>700</v>
      </c>
      <c r="E68" s="3"/>
      <c r="F68" s="1">
        <v>46245</v>
      </c>
      <c r="G68" s="1">
        <v>46599</v>
      </c>
    </row>
    <row r="69" spans="2:7">
      <c r="B69">
        <v>313</v>
      </c>
      <c r="C69">
        <v>2</v>
      </c>
      <c r="D69" s="3">
        <v>775</v>
      </c>
      <c r="E69" s="3"/>
      <c r="F69" s="1">
        <v>46242</v>
      </c>
      <c r="G69" s="1">
        <v>46599</v>
      </c>
    </row>
    <row r="70" spans="2:7">
      <c r="B70">
        <v>314</v>
      </c>
      <c r="C70">
        <v>1</v>
      </c>
      <c r="D70" s="3">
        <v>600</v>
      </c>
      <c r="E70" s="3"/>
      <c r="F70" s="1">
        <v>45293</v>
      </c>
      <c r="G70" s="1">
        <v>46599</v>
      </c>
    </row>
    <row r="71" spans="2:7">
      <c r="B71">
        <v>317</v>
      </c>
      <c r="C71">
        <v>3</v>
      </c>
      <c r="D71" s="3">
        <v>800</v>
      </c>
      <c r="E71" s="3"/>
      <c r="F71" s="1">
        <v>46235</v>
      </c>
      <c r="G71" s="1">
        <v>46599</v>
      </c>
    </row>
    <row r="72" spans="2:7">
      <c r="B72">
        <v>324</v>
      </c>
      <c r="C72">
        <v>1</v>
      </c>
      <c r="D72" s="3">
        <v>600</v>
      </c>
      <c r="E72" s="3"/>
      <c r="F72" s="1">
        <v>46235</v>
      </c>
      <c r="G72" s="1">
        <v>46599</v>
      </c>
    </row>
    <row r="73" spans="2:7">
      <c r="B73">
        <v>412</v>
      </c>
      <c r="C73">
        <v>3</v>
      </c>
      <c r="D73" s="3">
        <v>800</v>
      </c>
      <c r="E73" s="3"/>
      <c r="F73" s="1">
        <v>46239</v>
      </c>
      <c r="G73" s="1">
        <v>46599</v>
      </c>
    </row>
    <row r="74" spans="2:7">
      <c r="B74">
        <v>415</v>
      </c>
      <c r="C74">
        <v>2</v>
      </c>
      <c r="D74" s="3">
        <v>700</v>
      </c>
      <c r="E74" s="3"/>
      <c r="F74" s="1">
        <v>46241</v>
      </c>
      <c r="G74" s="1">
        <v>46599</v>
      </c>
    </row>
    <row r="75" spans="2:7">
      <c r="B75">
        <v>417</v>
      </c>
      <c r="C75">
        <v>3</v>
      </c>
      <c r="D75" s="3">
        <v>800</v>
      </c>
      <c r="E75" s="3"/>
      <c r="F75" s="1">
        <v>46204</v>
      </c>
      <c r="G75" s="1">
        <v>46599</v>
      </c>
    </row>
    <row r="76" spans="2:7">
      <c r="B76">
        <v>418</v>
      </c>
      <c r="C76">
        <v>2</v>
      </c>
      <c r="D76" s="3">
        <v>700</v>
      </c>
      <c r="E76" s="3"/>
      <c r="F76" s="1">
        <v>46241</v>
      </c>
      <c r="G76" s="1">
        <v>46599</v>
      </c>
    </row>
    <row r="77" spans="2:7">
      <c r="B77">
        <v>427</v>
      </c>
      <c r="C77">
        <v>3</v>
      </c>
      <c r="D77" s="3">
        <v>800</v>
      </c>
      <c r="E77" s="3"/>
      <c r="F77" s="1">
        <v>46246</v>
      </c>
      <c r="G77" s="1">
        <v>46599</v>
      </c>
    </row>
    <row r="78" spans="2:7">
      <c r="B78">
        <v>438</v>
      </c>
      <c r="C78">
        <v>3</v>
      </c>
      <c r="D78" s="3">
        <v>800</v>
      </c>
      <c r="E78" s="3"/>
      <c r="F78" s="1">
        <v>46235</v>
      </c>
      <c r="G78" s="1">
        <v>46599</v>
      </c>
    </row>
    <row r="79" spans="2:7">
      <c r="B79">
        <v>125</v>
      </c>
      <c r="C79">
        <v>1</v>
      </c>
      <c r="D79" s="3">
        <v>600</v>
      </c>
      <c r="E79" s="3"/>
      <c r="F79" s="1">
        <v>45902</v>
      </c>
      <c r="G79" s="1">
        <v>46630</v>
      </c>
    </row>
    <row r="80" spans="2:7">
      <c r="B80">
        <v>315</v>
      </c>
      <c r="C80">
        <v>2</v>
      </c>
      <c r="D80" s="3">
        <v>700</v>
      </c>
      <c r="E80" s="3"/>
      <c r="F80" s="1">
        <v>45159</v>
      </c>
      <c r="G80" s="1">
        <v>46630</v>
      </c>
    </row>
    <row r="81" spans="2:7">
      <c r="B81">
        <v>117</v>
      </c>
      <c r="C81">
        <v>3</v>
      </c>
      <c r="D81" s="3">
        <v>800</v>
      </c>
      <c r="E81" s="3"/>
      <c r="F81" s="1">
        <v>43009</v>
      </c>
      <c r="G81" s="1" t="s">
        <v>2</v>
      </c>
    </row>
    <row r="82" spans="2:7">
      <c r="B82">
        <v>135</v>
      </c>
      <c r="C82">
        <v>2</v>
      </c>
      <c r="D82" s="3">
        <v>700</v>
      </c>
      <c r="E82" s="3"/>
      <c r="F82" s="1">
        <v>43773</v>
      </c>
      <c r="G82" s="1" t="s">
        <v>2</v>
      </c>
    </row>
    <row r="83" spans="2:7">
      <c r="B83">
        <v>234</v>
      </c>
      <c r="C83">
        <v>2</v>
      </c>
      <c r="D83" s="3">
        <v>750</v>
      </c>
      <c r="E83" s="3"/>
      <c r="F83" s="1">
        <v>46059</v>
      </c>
      <c r="G83" s="1" t="s">
        <v>2</v>
      </c>
    </row>
    <row r="84" spans="2:7">
      <c r="B84">
        <v>235</v>
      </c>
      <c r="C84">
        <v>2</v>
      </c>
      <c r="D84" s="3">
        <v>750</v>
      </c>
      <c r="E84" s="3"/>
      <c r="F84" s="1">
        <v>45982</v>
      </c>
      <c r="G84" s="1" t="s">
        <v>2</v>
      </c>
    </row>
    <row r="85" spans="2:7">
      <c r="B85">
        <v>327</v>
      </c>
      <c r="C85">
        <v>3</v>
      </c>
      <c r="D85" s="3">
        <v>850</v>
      </c>
      <c r="E85" s="3"/>
      <c r="F85" s="1">
        <v>46062</v>
      </c>
      <c r="G85" s="1" t="s">
        <v>2</v>
      </c>
    </row>
    <row r="86" spans="2:7">
      <c r="B86">
        <v>333</v>
      </c>
      <c r="C86">
        <v>2</v>
      </c>
      <c r="D86" s="3">
        <v>700</v>
      </c>
      <c r="E86" s="3"/>
      <c r="F86" s="1">
        <v>45953</v>
      </c>
      <c r="G86" s="1" t="s">
        <v>2</v>
      </c>
    </row>
    <row r="87" spans="2:7">
      <c r="B87">
        <v>334</v>
      </c>
      <c r="C87">
        <v>2</v>
      </c>
      <c r="D87" s="3">
        <v>700</v>
      </c>
      <c r="E87" s="3"/>
      <c r="F87" s="1">
        <v>45947</v>
      </c>
      <c r="G87" s="1" t="s">
        <v>2</v>
      </c>
    </row>
    <row r="88" spans="2:7">
      <c r="B88">
        <v>336</v>
      </c>
      <c r="C88">
        <v>2</v>
      </c>
      <c r="D88" s="3">
        <v>700</v>
      </c>
      <c r="E88" s="3"/>
      <c r="F88" s="1">
        <v>45992</v>
      </c>
      <c r="G88" s="1" t="s">
        <v>2</v>
      </c>
    </row>
    <row r="89" spans="2:7">
      <c r="B89">
        <v>338</v>
      </c>
      <c r="C89">
        <v>3</v>
      </c>
      <c r="D89" s="3">
        <v>800</v>
      </c>
      <c r="E89" s="3"/>
      <c r="F89" s="1">
        <v>45967</v>
      </c>
      <c r="G89" s="1" t="s">
        <v>2</v>
      </c>
    </row>
    <row r="90" spans="2:7">
      <c r="B90">
        <v>413</v>
      </c>
      <c r="C90">
        <v>2</v>
      </c>
      <c r="D90" s="3">
        <v>700</v>
      </c>
      <c r="E90" s="3"/>
      <c r="F90" s="1">
        <v>43483</v>
      </c>
      <c r="G90" s="1" t="s">
        <v>2</v>
      </c>
    </row>
    <row r="91" spans="2:7">
      <c r="B91">
        <v>414</v>
      </c>
      <c r="C91">
        <v>1</v>
      </c>
      <c r="D91" s="3">
        <v>600</v>
      </c>
      <c r="E91" s="3"/>
      <c r="F91" s="1"/>
      <c r="G91" s="1" t="s">
        <v>2</v>
      </c>
    </row>
    <row r="92" spans="2:7">
      <c r="B92">
        <v>422</v>
      </c>
      <c r="C92">
        <v>3</v>
      </c>
      <c r="D92" s="3">
        <v>800</v>
      </c>
      <c r="E92" s="3"/>
      <c r="F92" s="1">
        <v>46038</v>
      </c>
      <c r="G92" s="1" t="s">
        <v>2</v>
      </c>
    </row>
    <row r="93" spans="2:7">
      <c r="B93">
        <v>428</v>
      </c>
      <c r="C93">
        <v>2</v>
      </c>
      <c r="D93" s="3">
        <v>750</v>
      </c>
      <c r="E93" s="3"/>
      <c r="F93" s="1">
        <v>45986</v>
      </c>
      <c r="G93" s="1" t="s">
        <v>2</v>
      </c>
    </row>
    <row r="94" spans="2:7">
      <c r="B94">
        <v>432</v>
      </c>
      <c r="C94">
        <v>3</v>
      </c>
      <c r="D94" s="3">
        <v>800</v>
      </c>
      <c r="E94" s="3"/>
      <c r="F94" s="1">
        <v>45878</v>
      </c>
      <c r="G94" s="1" t="s">
        <v>2</v>
      </c>
    </row>
    <row r="95" spans="2:7">
      <c r="B95">
        <v>433</v>
      </c>
      <c r="C95">
        <v>2</v>
      </c>
      <c r="D95" s="3">
        <v>750</v>
      </c>
      <c r="E95" s="3"/>
      <c r="F95" s="1">
        <v>46038</v>
      </c>
      <c r="G95" s="1" t="s">
        <v>2</v>
      </c>
    </row>
    <row r="96" spans="2:7">
      <c r="B96">
        <v>316</v>
      </c>
      <c r="C96">
        <v>2</v>
      </c>
      <c r="D96" s="3">
        <v>700</v>
      </c>
      <c r="E96" s="3"/>
      <c r="F96" s="1" t="s">
        <v>18</v>
      </c>
      <c r="G96" s="1" t="s">
        <v>17</v>
      </c>
    </row>
    <row r="97" spans="2:7">
      <c r="B97">
        <v>212</v>
      </c>
      <c r="D97" s="3"/>
      <c r="E97" s="3"/>
      <c r="F97" s="1"/>
      <c r="G97" s="1"/>
    </row>
    <row r="98" spans="2:7">
      <c r="B98">
        <v>331</v>
      </c>
      <c r="C98">
        <v>3</v>
      </c>
      <c r="D98" s="3">
        <v>800</v>
      </c>
      <c r="E98" s="3"/>
      <c r="F98" s="1"/>
      <c r="G98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FD5F-CFC9-4E44-A354-E68143A19E1B}">
  <dimension ref="B2:G39"/>
  <sheetViews>
    <sheetView tabSelected="1" topLeftCell="A10" workbookViewId="0">
      <selection activeCell="K38" sqref="K38"/>
    </sheetView>
  </sheetViews>
  <sheetFormatPr defaultRowHeight="13.8"/>
  <cols>
    <col min="2" max="2" width="19.3984375" bestFit="1" customWidth="1"/>
    <col min="3" max="3" width="13.69921875" bestFit="1" customWidth="1"/>
    <col min="5" max="5" width="18.69921875" bestFit="1" customWidth="1"/>
    <col min="7" max="7" width="19.3984375" bestFit="1" customWidth="1"/>
  </cols>
  <sheetData>
    <row r="2" spans="2:7">
      <c r="C2" t="s">
        <v>8</v>
      </c>
      <c r="E2" t="s">
        <v>44</v>
      </c>
      <c r="G2" t="s">
        <v>45</v>
      </c>
    </row>
    <row r="3" spans="2:7">
      <c r="B3" t="s">
        <v>7</v>
      </c>
      <c r="C3" s="2">
        <f>'Rent Roll'!J2*12</f>
        <v>829200</v>
      </c>
      <c r="E3" s="5">
        <f>C3+(150*96*12)</f>
        <v>1002000</v>
      </c>
      <c r="G3" s="5">
        <f>C3+(37*150*12)</f>
        <v>895800</v>
      </c>
    </row>
    <row r="4" spans="2:7">
      <c r="B4" t="s">
        <v>9</v>
      </c>
      <c r="C4" s="2">
        <v>13534.25</v>
      </c>
      <c r="E4" s="5">
        <f>C4</f>
        <v>13534.25</v>
      </c>
      <c r="G4" s="5">
        <f>E4</f>
        <v>13534.25</v>
      </c>
    </row>
    <row r="5" spans="2:7">
      <c r="B5" t="s">
        <v>10</v>
      </c>
      <c r="C5" s="2">
        <v>420.34</v>
      </c>
      <c r="E5" s="5">
        <f>C5</f>
        <v>420.34</v>
      </c>
      <c r="G5" s="5">
        <f>E5</f>
        <v>420.34</v>
      </c>
    </row>
    <row r="6" spans="2:7">
      <c r="B6" t="s">
        <v>37</v>
      </c>
      <c r="C6" s="2">
        <v>12277.64</v>
      </c>
      <c r="E6" s="5">
        <f>C6</f>
        <v>12277.64</v>
      </c>
      <c r="G6" s="5">
        <f>E6</f>
        <v>12277.64</v>
      </c>
    </row>
    <row r="7" spans="2:7">
      <c r="B7" t="s">
        <v>11</v>
      </c>
      <c r="C7" s="2">
        <v>1500</v>
      </c>
      <c r="E7" s="5">
        <f>C7</f>
        <v>1500</v>
      </c>
      <c r="G7" s="5">
        <f>E7</f>
        <v>1500</v>
      </c>
    </row>
    <row r="8" spans="2:7">
      <c r="B8" t="s">
        <v>12</v>
      </c>
      <c r="C8" s="2">
        <v>4968</v>
      </c>
      <c r="E8" s="5">
        <f>C8</f>
        <v>4968</v>
      </c>
      <c r="G8" s="5">
        <f>E8</f>
        <v>4968</v>
      </c>
    </row>
    <row r="9" spans="2:7">
      <c r="C9" s="2"/>
      <c r="G9" s="5"/>
    </row>
    <row r="10" spans="2:7">
      <c r="B10" t="s">
        <v>13</v>
      </c>
      <c r="C10" s="2">
        <f>SUM(C3:C8)</f>
        <v>861900.23</v>
      </c>
      <c r="E10" s="5">
        <f>SUM(E3:E8)</f>
        <v>1034700.23</v>
      </c>
      <c r="G10" s="5">
        <f>SUM(G3:G8)</f>
        <v>928500.23</v>
      </c>
    </row>
    <row r="11" spans="2:7">
      <c r="C11" s="2"/>
    </row>
    <row r="12" spans="2:7">
      <c r="B12" t="s">
        <v>14</v>
      </c>
      <c r="C12" s="2">
        <v>50983</v>
      </c>
      <c r="E12" s="5">
        <f>C12</f>
        <v>50983</v>
      </c>
      <c r="G12" s="5">
        <f>E12</f>
        <v>50983</v>
      </c>
    </row>
    <row r="13" spans="2:7">
      <c r="B13" t="s">
        <v>15</v>
      </c>
      <c r="C13" s="2">
        <v>73663</v>
      </c>
      <c r="E13" s="5">
        <f>C13</f>
        <v>73663</v>
      </c>
      <c r="G13" s="5">
        <f>E13</f>
        <v>73663</v>
      </c>
    </row>
    <row r="14" spans="2:7">
      <c r="B14" t="s">
        <v>16</v>
      </c>
      <c r="C14" s="5">
        <f>C3*0.05</f>
        <v>41460</v>
      </c>
      <c r="E14" s="5">
        <f>E3*0.06</f>
        <v>60120</v>
      </c>
      <c r="G14" s="5">
        <f>G3*0.06</f>
        <v>53748</v>
      </c>
    </row>
    <row r="15" spans="2:7">
      <c r="B15" t="s">
        <v>19</v>
      </c>
      <c r="C15" s="2">
        <v>2320.09</v>
      </c>
      <c r="D15" s="2"/>
      <c r="E15" s="2">
        <f>C15</f>
        <v>2320.09</v>
      </c>
      <c r="G15" s="5">
        <f t="shared" ref="G15:G32" si="0">E15</f>
        <v>2320.09</v>
      </c>
    </row>
    <row r="16" spans="2:7">
      <c r="B16" t="s">
        <v>20</v>
      </c>
      <c r="C16" s="5">
        <v>3600</v>
      </c>
      <c r="E16" s="5">
        <f>C16</f>
        <v>3600</v>
      </c>
      <c r="G16" s="5">
        <f t="shared" si="0"/>
        <v>3600</v>
      </c>
    </row>
    <row r="17" spans="2:7">
      <c r="B17" t="s">
        <v>21</v>
      </c>
      <c r="C17" s="5">
        <v>14358.86</v>
      </c>
      <c r="E17" s="5">
        <f t="shared" ref="E17:E32" si="1">C17</f>
        <v>14358.86</v>
      </c>
      <c r="G17" s="5">
        <f t="shared" si="0"/>
        <v>14358.86</v>
      </c>
    </row>
    <row r="18" spans="2:7">
      <c r="B18" t="s">
        <v>22</v>
      </c>
      <c r="C18" s="5">
        <v>10630</v>
      </c>
      <c r="E18" s="5">
        <f t="shared" si="1"/>
        <v>10630</v>
      </c>
      <c r="G18" s="5">
        <f t="shared" si="0"/>
        <v>10630</v>
      </c>
    </row>
    <row r="19" spans="2:7">
      <c r="B19" t="s">
        <v>23</v>
      </c>
      <c r="C19" s="5">
        <v>40287.96</v>
      </c>
      <c r="E19" s="5">
        <f t="shared" si="1"/>
        <v>40287.96</v>
      </c>
      <c r="G19" s="5">
        <f t="shared" si="0"/>
        <v>40287.96</v>
      </c>
    </row>
    <row r="20" spans="2:7">
      <c r="B20" t="s">
        <v>24</v>
      </c>
      <c r="C20" s="5">
        <v>40659</v>
      </c>
      <c r="E20" s="5">
        <f t="shared" si="1"/>
        <v>40659</v>
      </c>
      <c r="G20" s="5">
        <f t="shared" si="0"/>
        <v>40659</v>
      </c>
    </row>
    <row r="21" spans="2:7">
      <c r="B21" t="s">
        <v>25</v>
      </c>
      <c r="C21" s="5">
        <v>9779.07</v>
      </c>
      <c r="E21" s="5">
        <f t="shared" si="1"/>
        <v>9779.07</v>
      </c>
      <c r="G21" s="5">
        <f t="shared" si="0"/>
        <v>9779.07</v>
      </c>
    </row>
    <row r="22" spans="2:7">
      <c r="B22" t="s">
        <v>26</v>
      </c>
      <c r="C22" s="5">
        <v>5214</v>
      </c>
      <c r="E22" s="5">
        <f t="shared" si="1"/>
        <v>5214</v>
      </c>
      <c r="G22" s="5">
        <f t="shared" si="0"/>
        <v>5214</v>
      </c>
    </row>
    <row r="23" spans="2:7">
      <c r="B23" t="s">
        <v>27</v>
      </c>
      <c r="C23" s="5">
        <v>5617.75</v>
      </c>
      <c r="E23" s="5">
        <f t="shared" si="1"/>
        <v>5617.75</v>
      </c>
      <c r="G23" s="5">
        <f t="shared" si="0"/>
        <v>5617.75</v>
      </c>
    </row>
    <row r="24" spans="2:7">
      <c r="B24" t="s">
        <v>28</v>
      </c>
      <c r="C24" s="5">
        <v>4000</v>
      </c>
      <c r="E24" s="5">
        <f t="shared" si="1"/>
        <v>4000</v>
      </c>
      <c r="G24" s="5">
        <f t="shared" si="0"/>
        <v>4000</v>
      </c>
    </row>
    <row r="25" spans="2:7">
      <c r="B25" t="s">
        <v>29</v>
      </c>
      <c r="C25" s="5">
        <v>3782.5</v>
      </c>
      <c r="E25" s="5">
        <f t="shared" si="1"/>
        <v>3782.5</v>
      </c>
      <c r="G25" s="5">
        <f t="shared" si="0"/>
        <v>3782.5</v>
      </c>
    </row>
    <row r="26" spans="2:7">
      <c r="B26" t="s">
        <v>30</v>
      </c>
      <c r="C26" s="5">
        <v>2330</v>
      </c>
      <c r="E26" s="5">
        <f t="shared" si="1"/>
        <v>2330</v>
      </c>
      <c r="G26" s="5">
        <f t="shared" si="0"/>
        <v>2330</v>
      </c>
    </row>
    <row r="27" spans="2:7">
      <c r="B27" t="s">
        <v>31</v>
      </c>
      <c r="C27" s="5">
        <v>2318.52</v>
      </c>
      <c r="E27" s="5">
        <f t="shared" si="1"/>
        <v>2318.52</v>
      </c>
      <c r="G27" s="5">
        <f t="shared" si="0"/>
        <v>2318.52</v>
      </c>
    </row>
    <row r="28" spans="2:7">
      <c r="B28" t="s">
        <v>32</v>
      </c>
      <c r="C28" s="5">
        <v>11634.16</v>
      </c>
      <c r="E28" s="5">
        <f t="shared" si="1"/>
        <v>11634.16</v>
      </c>
      <c r="G28" s="5">
        <f t="shared" si="0"/>
        <v>11634.16</v>
      </c>
    </row>
    <row r="29" spans="2:7">
      <c r="B29" t="s">
        <v>33</v>
      </c>
      <c r="C29" s="5">
        <v>2122.25</v>
      </c>
      <c r="E29" s="5">
        <f t="shared" si="1"/>
        <v>2122.25</v>
      </c>
      <c r="G29" s="5">
        <f t="shared" si="0"/>
        <v>2122.25</v>
      </c>
    </row>
    <row r="30" spans="2:7">
      <c r="B30" t="s">
        <v>34</v>
      </c>
      <c r="C30" s="5">
        <v>10602.59</v>
      </c>
      <c r="E30" s="5">
        <f t="shared" si="1"/>
        <v>10602.59</v>
      </c>
      <c r="G30" s="5">
        <f t="shared" si="0"/>
        <v>10602.59</v>
      </c>
    </row>
    <row r="31" spans="2:7">
      <c r="B31" t="s">
        <v>35</v>
      </c>
      <c r="C31" s="5">
        <v>2782.51</v>
      </c>
      <c r="E31" s="5">
        <f t="shared" si="1"/>
        <v>2782.51</v>
      </c>
      <c r="G31" s="5">
        <f t="shared" si="0"/>
        <v>2782.51</v>
      </c>
    </row>
    <row r="32" spans="2:7">
      <c r="B32" t="s">
        <v>36</v>
      </c>
      <c r="C32" s="5">
        <v>4660.78</v>
      </c>
      <c r="E32" s="5">
        <f t="shared" si="1"/>
        <v>4660.78</v>
      </c>
      <c r="G32" s="5">
        <f t="shared" si="0"/>
        <v>4660.78</v>
      </c>
    </row>
    <row r="34" spans="2:7">
      <c r="B34" t="s">
        <v>38</v>
      </c>
      <c r="C34" s="5">
        <f>SUM(C12:C32)-35000</f>
        <v>307806.0400000001</v>
      </c>
      <c r="E34" s="5">
        <f>SUM(E12:E32)-35000</f>
        <v>326466.0400000001</v>
      </c>
      <c r="G34" s="5">
        <f>SUM(G12:G32)-35000</f>
        <v>320094.0400000001</v>
      </c>
    </row>
    <row r="35" spans="2:7">
      <c r="B35" t="s">
        <v>40</v>
      </c>
      <c r="C35" s="6">
        <f>C34/C10</f>
        <v>0.35712490760096455</v>
      </c>
      <c r="E35" s="6">
        <f>E34/E10</f>
        <v>0.3155175098395408</v>
      </c>
      <c r="G35" s="6">
        <f>G34/G10</f>
        <v>0.34474309177069357</v>
      </c>
    </row>
    <row r="37" spans="2:7">
      <c r="B37" t="s">
        <v>39</v>
      </c>
      <c r="C37" s="5">
        <f>C10-C34</f>
        <v>554094.18999999994</v>
      </c>
      <c r="E37" s="5">
        <f>E10-E34</f>
        <v>708234.19</v>
      </c>
      <c r="G37" s="5">
        <f>G10-G34</f>
        <v>608406.18999999994</v>
      </c>
    </row>
    <row r="38" spans="2:7">
      <c r="B38" t="s">
        <v>41</v>
      </c>
      <c r="C38" s="2">
        <v>9750000</v>
      </c>
      <c r="E38" s="5">
        <f>C38</f>
        <v>9750000</v>
      </c>
      <c r="G38" s="5">
        <f>E38</f>
        <v>9750000</v>
      </c>
    </row>
    <row r="39" spans="2:7">
      <c r="B39" t="s">
        <v>42</v>
      </c>
      <c r="C39" s="7">
        <f>C37/C38</f>
        <v>5.6830173333333331E-2</v>
      </c>
      <c r="E39" s="7">
        <f>E37/E38</f>
        <v>7.2639404102564101E-2</v>
      </c>
      <c r="G39" s="7">
        <f>G37/G38</f>
        <v>6.2400634871794869E-2</v>
      </c>
    </row>
  </sheetData>
  <pageMargins left="0.7" right="0.7" top="0.75" bottom="0.75" header="0.3" footer="0.3"/>
  <ignoredErrors>
    <ignoredError sqref="E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Rent Roll</vt:lpstr>
      <vt:lpstr>Analysis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 Norton</cp:lastModifiedBy>
  <dcterms:created xsi:type="dcterms:W3CDTF">2026-07-30T19:28:10Z</dcterms:created>
  <dcterms:modified xsi:type="dcterms:W3CDTF">2026-08-02T13:41:11Z</dcterms:modified>
</cp:coreProperties>
</file>