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filterPrivacy="1"/>
  <xr:revisionPtr revIDLastSave="0" documentId="8_{055709F4-CA82-4AA0-A8C2-2FFA130AF155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Pioneer Crossing" sheetId="3" r:id="rId1"/>
  </sheets>
  <definedNames>
    <definedName name="_xlnm.Print_Titles" localSheetId="0">'Pioneer Crossing'!$5:$5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7" i="3" l="1"/>
  <c r="L97" i="3"/>
  <c r="K97" i="3"/>
  <c r="J97" i="3"/>
  <c r="I97" i="3"/>
  <c r="H97" i="3"/>
  <c r="G97" i="3"/>
  <c r="F97" i="3"/>
  <c r="E97" i="3"/>
  <c r="D97" i="3"/>
  <c r="C97" i="3"/>
  <c r="M93" i="3"/>
  <c r="L93" i="3"/>
  <c r="K93" i="3"/>
  <c r="J93" i="3"/>
  <c r="I93" i="3"/>
  <c r="H93" i="3"/>
  <c r="G93" i="3"/>
  <c r="F93" i="3"/>
  <c r="E93" i="3"/>
  <c r="D93" i="3"/>
  <c r="C93" i="3"/>
  <c r="M89" i="3"/>
  <c r="L89" i="3"/>
  <c r="K89" i="3"/>
  <c r="J89" i="3"/>
  <c r="I89" i="3"/>
  <c r="H89" i="3"/>
  <c r="G89" i="3"/>
  <c r="F89" i="3"/>
  <c r="E89" i="3"/>
  <c r="D89" i="3"/>
  <c r="C89" i="3"/>
  <c r="M84" i="3"/>
  <c r="L84" i="3"/>
  <c r="K84" i="3"/>
  <c r="J84" i="3"/>
  <c r="I84" i="3"/>
  <c r="H84" i="3"/>
  <c r="G84" i="3"/>
  <c r="F84" i="3"/>
  <c r="E84" i="3"/>
  <c r="D84" i="3"/>
  <c r="C84" i="3"/>
  <c r="M74" i="3"/>
  <c r="L74" i="3"/>
  <c r="K74" i="3"/>
  <c r="J74" i="3"/>
  <c r="I74" i="3"/>
  <c r="H74" i="3"/>
  <c r="G74" i="3"/>
  <c r="F74" i="3"/>
  <c r="E74" i="3"/>
  <c r="D74" i="3"/>
  <c r="C74" i="3"/>
  <c r="M67" i="3"/>
  <c r="L67" i="3"/>
  <c r="K67" i="3"/>
  <c r="J67" i="3"/>
  <c r="I67" i="3"/>
  <c r="H67" i="3"/>
  <c r="G67" i="3"/>
  <c r="F67" i="3"/>
  <c r="E67" i="3"/>
  <c r="D67" i="3"/>
  <c r="C67" i="3"/>
  <c r="M55" i="3"/>
  <c r="L55" i="3"/>
  <c r="K55" i="3"/>
  <c r="J55" i="3"/>
  <c r="I55" i="3"/>
  <c r="H55" i="3"/>
  <c r="G55" i="3"/>
  <c r="F55" i="3"/>
  <c r="E55" i="3"/>
  <c r="D55" i="3"/>
  <c r="C55" i="3"/>
  <c r="M48" i="3"/>
  <c r="L48" i="3"/>
  <c r="K48" i="3"/>
  <c r="J48" i="3"/>
  <c r="I48" i="3"/>
  <c r="H48" i="3"/>
  <c r="G48" i="3"/>
  <c r="F48" i="3"/>
  <c r="E48" i="3"/>
  <c r="D48" i="3"/>
  <c r="C48" i="3"/>
  <c r="M38" i="3"/>
  <c r="L38" i="3"/>
  <c r="K38" i="3"/>
  <c r="J38" i="3"/>
  <c r="I38" i="3"/>
  <c r="H38" i="3"/>
  <c r="G38" i="3"/>
  <c r="F38" i="3"/>
  <c r="E38" i="3"/>
  <c r="D38" i="3"/>
  <c r="C38" i="3"/>
  <c r="M15" i="3"/>
  <c r="L15" i="3"/>
  <c r="K15" i="3"/>
  <c r="J15" i="3"/>
  <c r="I15" i="3"/>
  <c r="H15" i="3"/>
  <c r="G15" i="3"/>
  <c r="F15" i="3"/>
  <c r="E15" i="3"/>
  <c r="D15" i="3"/>
  <c r="C15" i="3"/>
  <c r="N38" i="3"/>
  <c r="N67" i="3"/>
  <c r="N15" i="3"/>
  <c r="N48" i="3"/>
  <c r="N55" i="3"/>
  <c r="T55" i="3" s="1"/>
  <c r="N74" i="3"/>
  <c r="N84" i="3"/>
  <c r="N89" i="3"/>
  <c r="T89" i="3" s="1"/>
  <c r="N93" i="3"/>
  <c r="T93" i="3" s="1"/>
  <c r="N97" i="3"/>
  <c r="N101" i="3"/>
  <c r="M101" i="3"/>
  <c r="L101" i="3"/>
  <c r="K101" i="3"/>
  <c r="J101" i="3"/>
  <c r="I101" i="3"/>
  <c r="H101" i="3"/>
  <c r="G101" i="3"/>
  <c r="F101" i="3"/>
  <c r="E101" i="3"/>
  <c r="D101" i="3"/>
  <c r="C101" i="3"/>
  <c r="T100" i="3"/>
  <c r="S100" i="3"/>
  <c r="R100" i="3"/>
  <c r="O100" i="3"/>
  <c r="Q100" i="3" s="1"/>
  <c r="T97" i="3"/>
  <c r="T96" i="3"/>
  <c r="S96" i="3"/>
  <c r="R96" i="3"/>
  <c r="O96" i="3"/>
  <c r="Q96" i="3" s="1"/>
  <c r="T92" i="3"/>
  <c r="S92" i="3"/>
  <c r="R92" i="3"/>
  <c r="O92" i="3"/>
  <c r="Q92" i="3" s="1"/>
  <c r="T88" i="3"/>
  <c r="S88" i="3"/>
  <c r="R88" i="3"/>
  <c r="O88" i="3"/>
  <c r="Q88" i="3" s="1"/>
  <c r="T87" i="3"/>
  <c r="S87" i="3"/>
  <c r="R87" i="3"/>
  <c r="O87" i="3"/>
  <c r="Q87" i="3" s="1"/>
  <c r="T79" i="3"/>
  <c r="S79" i="3"/>
  <c r="R79" i="3"/>
  <c r="O79" i="3"/>
  <c r="Q79" i="3" s="1"/>
  <c r="T78" i="3"/>
  <c r="S78" i="3"/>
  <c r="R78" i="3"/>
  <c r="O78" i="3"/>
  <c r="Q78" i="3" s="1"/>
  <c r="T77" i="3"/>
  <c r="S77" i="3"/>
  <c r="R77" i="3"/>
  <c r="O77" i="3"/>
  <c r="Q77" i="3" s="1"/>
  <c r="T73" i="3"/>
  <c r="S73" i="3"/>
  <c r="R73" i="3"/>
  <c r="O73" i="3"/>
  <c r="Q73" i="3" s="1"/>
  <c r="T72" i="3"/>
  <c r="S72" i="3"/>
  <c r="R72" i="3"/>
  <c r="O72" i="3"/>
  <c r="Q72" i="3" s="1"/>
  <c r="T71" i="3"/>
  <c r="S71" i="3"/>
  <c r="R71" i="3"/>
  <c r="O71" i="3"/>
  <c r="Q71" i="3" s="1"/>
  <c r="T70" i="3"/>
  <c r="S70" i="3"/>
  <c r="R70" i="3"/>
  <c r="O70" i="3"/>
  <c r="Q70" i="3" s="1"/>
  <c r="T66" i="3"/>
  <c r="S66" i="3"/>
  <c r="R66" i="3"/>
  <c r="O66" i="3"/>
  <c r="Q66" i="3" s="1"/>
  <c r="T65" i="3"/>
  <c r="S65" i="3"/>
  <c r="R65" i="3"/>
  <c r="O65" i="3"/>
  <c r="Q65" i="3" s="1"/>
  <c r="T64" i="3"/>
  <c r="S64" i="3"/>
  <c r="R64" i="3"/>
  <c r="O64" i="3"/>
  <c r="Q64" i="3" s="1"/>
  <c r="T63" i="3"/>
  <c r="S63" i="3"/>
  <c r="R63" i="3"/>
  <c r="O63" i="3"/>
  <c r="Q63" i="3" s="1"/>
  <c r="T62" i="3"/>
  <c r="S62" i="3"/>
  <c r="R62" i="3"/>
  <c r="O62" i="3"/>
  <c r="Q62" i="3" s="1"/>
  <c r="T61" i="3"/>
  <c r="S61" i="3"/>
  <c r="R61" i="3"/>
  <c r="O61" i="3"/>
  <c r="Q61" i="3" s="1"/>
  <c r="T60" i="3"/>
  <c r="S60" i="3"/>
  <c r="R60" i="3"/>
  <c r="O60" i="3"/>
  <c r="Q60" i="3" s="1"/>
  <c r="T59" i="3"/>
  <c r="S59" i="3"/>
  <c r="R59" i="3"/>
  <c r="O59" i="3"/>
  <c r="Q59" i="3" s="1"/>
  <c r="T58" i="3"/>
  <c r="S58" i="3"/>
  <c r="R58" i="3"/>
  <c r="O58" i="3"/>
  <c r="Q58" i="3" s="1"/>
  <c r="T54" i="3"/>
  <c r="S54" i="3"/>
  <c r="R54" i="3"/>
  <c r="O54" i="3"/>
  <c r="Q54" i="3" s="1"/>
  <c r="T53" i="3"/>
  <c r="S53" i="3"/>
  <c r="R53" i="3"/>
  <c r="O53" i="3"/>
  <c r="Q53" i="3" s="1"/>
  <c r="T52" i="3"/>
  <c r="S52" i="3"/>
  <c r="R52" i="3"/>
  <c r="O52" i="3"/>
  <c r="Q52" i="3" s="1"/>
  <c r="T51" i="3"/>
  <c r="S51" i="3"/>
  <c r="R51" i="3"/>
  <c r="O51" i="3"/>
  <c r="Q51" i="3" s="1"/>
  <c r="T47" i="3"/>
  <c r="S47" i="3"/>
  <c r="R47" i="3"/>
  <c r="O47" i="3"/>
  <c r="Q47" i="3" s="1"/>
  <c r="T46" i="3"/>
  <c r="S46" i="3"/>
  <c r="R46" i="3"/>
  <c r="O46" i="3"/>
  <c r="Q46" i="3" s="1"/>
  <c r="T45" i="3"/>
  <c r="S45" i="3"/>
  <c r="R45" i="3"/>
  <c r="O45" i="3"/>
  <c r="Q45" i="3" s="1"/>
  <c r="T44" i="3"/>
  <c r="S44" i="3"/>
  <c r="R44" i="3"/>
  <c r="O44" i="3"/>
  <c r="Q44" i="3" s="1"/>
  <c r="T37" i="3"/>
  <c r="S37" i="3"/>
  <c r="R37" i="3"/>
  <c r="O37" i="3"/>
  <c r="Q37" i="3" s="1"/>
  <c r="T36" i="3"/>
  <c r="S36" i="3"/>
  <c r="R36" i="3"/>
  <c r="O36" i="3"/>
  <c r="Q36" i="3" s="1"/>
  <c r="T35" i="3"/>
  <c r="S35" i="3"/>
  <c r="R35" i="3"/>
  <c r="O35" i="3"/>
  <c r="Q35" i="3" s="1"/>
  <c r="T34" i="3"/>
  <c r="S34" i="3"/>
  <c r="R34" i="3"/>
  <c r="O34" i="3"/>
  <c r="Q34" i="3" s="1"/>
  <c r="T33" i="3"/>
  <c r="S33" i="3"/>
  <c r="R33" i="3"/>
  <c r="O33" i="3"/>
  <c r="Q33" i="3" s="1"/>
  <c r="T32" i="3"/>
  <c r="S32" i="3"/>
  <c r="R32" i="3"/>
  <c r="O32" i="3"/>
  <c r="Q32" i="3" s="1"/>
  <c r="T31" i="3"/>
  <c r="S31" i="3"/>
  <c r="R31" i="3"/>
  <c r="O31" i="3"/>
  <c r="Q31" i="3" s="1"/>
  <c r="T30" i="3"/>
  <c r="S30" i="3"/>
  <c r="R30" i="3"/>
  <c r="O30" i="3"/>
  <c r="Q30" i="3" s="1"/>
  <c r="T29" i="3"/>
  <c r="S29" i="3"/>
  <c r="R29" i="3"/>
  <c r="O29" i="3"/>
  <c r="Q29" i="3" s="1"/>
  <c r="T28" i="3"/>
  <c r="S28" i="3"/>
  <c r="R28" i="3"/>
  <c r="O28" i="3"/>
  <c r="Q28" i="3" s="1"/>
  <c r="T27" i="3"/>
  <c r="S27" i="3"/>
  <c r="R27" i="3"/>
  <c r="O27" i="3"/>
  <c r="Q27" i="3" s="1"/>
  <c r="T26" i="3"/>
  <c r="S26" i="3"/>
  <c r="R26" i="3"/>
  <c r="O26" i="3"/>
  <c r="Q26" i="3" s="1"/>
  <c r="T25" i="3"/>
  <c r="S25" i="3"/>
  <c r="R25" i="3"/>
  <c r="O25" i="3"/>
  <c r="Q25" i="3" s="1"/>
  <c r="T24" i="3"/>
  <c r="S24" i="3"/>
  <c r="R24" i="3"/>
  <c r="O24" i="3"/>
  <c r="Q24" i="3" s="1"/>
  <c r="T23" i="3"/>
  <c r="S23" i="3"/>
  <c r="R23" i="3"/>
  <c r="O23" i="3"/>
  <c r="Q23" i="3" s="1"/>
  <c r="T22" i="3"/>
  <c r="S22" i="3"/>
  <c r="R22" i="3"/>
  <c r="O22" i="3"/>
  <c r="Q22" i="3" s="1"/>
  <c r="T21" i="3"/>
  <c r="S21" i="3"/>
  <c r="R21" i="3"/>
  <c r="O21" i="3"/>
  <c r="Q21" i="3" s="1"/>
  <c r="T20" i="3"/>
  <c r="S20" i="3"/>
  <c r="R20" i="3"/>
  <c r="O20" i="3"/>
  <c r="Q20" i="3" s="1"/>
  <c r="T19" i="3"/>
  <c r="S19" i="3"/>
  <c r="R19" i="3"/>
  <c r="O19" i="3"/>
  <c r="Q19" i="3" s="1"/>
  <c r="T18" i="3"/>
  <c r="S18" i="3"/>
  <c r="R18" i="3"/>
  <c r="O18" i="3"/>
  <c r="Q18" i="3" s="1"/>
  <c r="T14" i="3"/>
  <c r="S14" i="3"/>
  <c r="R14" i="3"/>
  <c r="O14" i="3"/>
  <c r="Q14" i="3" s="1"/>
  <c r="T13" i="3"/>
  <c r="S13" i="3"/>
  <c r="R13" i="3"/>
  <c r="O13" i="3"/>
  <c r="Q13" i="3" s="1"/>
  <c r="T12" i="3"/>
  <c r="S12" i="3"/>
  <c r="R12" i="3"/>
  <c r="O12" i="3"/>
  <c r="Q12" i="3" s="1"/>
  <c r="T10" i="3"/>
  <c r="S10" i="3"/>
  <c r="R10" i="3"/>
  <c r="O10" i="3"/>
  <c r="Q10" i="3" s="1"/>
  <c r="T9" i="3"/>
  <c r="S9" i="3"/>
  <c r="R9" i="3"/>
  <c r="O9" i="3"/>
  <c r="Q9" i="3" s="1"/>
  <c r="C40" i="3" l="1"/>
  <c r="D40" i="3"/>
  <c r="E40" i="3"/>
  <c r="F40" i="3"/>
  <c r="G40" i="3"/>
  <c r="H40" i="3"/>
  <c r="I40" i="3"/>
  <c r="J40" i="3"/>
  <c r="K40" i="3"/>
  <c r="L40" i="3"/>
  <c r="M40" i="3"/>
  <c r="R97" i="3"/>
  <c r="S97" i="3"/>
  <c r="R89" i="3"/>
  <c r="O97" i="3"/>
  <c r="Q97" i="3" s="1"/>
  <c r="O55" i="3"/>
  <c r="Q55" i="3" s="1"/>
  <c r="S89" i="3"/>
  <c r="O93" i="3"/>
  <c r="Q93" i="3" s="1"/>
  <c r="R93" i="3"/>
  <c r="S93" i="3"/>
  <c r="O89" i="3"/>
  <c r="Q89" i="3" s="1"/>
  <c r="S55" i="3"/>
  <c r="R55" i="3"/>
  <c r="E103" i="3"/>
  <c r="F103" i="3"/>
  <c r="F105" i="3" s="1"/>
  <c r="G103" i="3"/>
  <c r="G105" i="3" s="1"/>
  <c r="H103" i="3"/>
  <c r="H105" i="3" s="1"/>
  <c r="J103" i="3"/>
  <c r="J105" i="3" s="1"/>
  <c r="K103" i="3"/>
  <c r="K105" i="3" s="1"/>
  <c r="O67" i="3"/>
  <c r="Q67" i="3" s="1"/>
  <c r="S67" i="3"/>
  <c r="T67" i="3"/>
  <c r="R67" i="3"/>
  <c r="S38" i="3"/>
  <c r="T38" i="3"/>
  <c r="R38" i="3"/>
  <c r="O74" i="3"/>
  <c r="Q74" i="3" s="1"/>
  <c r="T74" i="3"/>
  <c r="S74" i="3"/>
  <c r="R74" i="3"/>
  <c r="O48" i="3"/>
  <c r="Q48" i="3" s="1"/>
  <c r="T48" i="3"/>
  <c r="R48" i="3"/>
  <c r="S48" i="3"/>
  <c r="N40" i="3"/>
  <c r="D103" i="3"/>
  <c r="D105" i="3" s="1"/>
  <c r="T101" i="3"/>
  <c r="S101" i="3"/>
  <c r="R101" i="3"/>
  <c r="I103" i="3"/>
  <c r="O101" i="3"/>
  <c r="Q101" i="3" s="1"/>
  <c r="C103" i="3"/>
  <c r="O83" i="3"/>
  <c r="Q83" i="3" s="1"/>
  <c r="R83" i="3"/>
  <c r="T83" i="3"/>
  <c r="S83" i="3"/>
  <c r="O81" i="3"/>
  <c r="Q81" i="3" s="1"/>
  <c r="L103" i="3"/>
  <c r="O38" i="3"/>
  <c r="Q38" i="3" s="1"/>
  <c r="R15" i="3"/>
  <c r="T11" i="3"/>
  <c r="S11" i="3"/>
  <c r="O11" i="3"/>
  <c r="Q11" i="3" s="1"/>
  <c r="R11" i="3"/>
  <c r="E105" i="3" l="1"/>
  <c r="M103" i="3"/>
  <c r="M105" i="3" s="1"/>
  <c r="C105" i="3"/>
  <c r="I105" i="3"/>
  <c r="T15" i="3"/>
  <c r="O15" i="3"/>
  <c r="Q15" i="3" s="1"/>
  <c r="S15" i="3"/>
  <c r="T82" i="3"/>
  <c r="R82" i="3"/>
  <c r="S82" i="3"/>
  <c r="O82" i="3"/>
  <c r="Q82" i="3" s="1"/>
  <c r="T81" i="3"/>
  <c r="R81" i="3"/>
  <c r="S81" i="3"/>
  <c r="S80" i="3" l="1"/>
  <c r="R80" i="3"/>
  <c r="O80" i="3"/>
  <c r="Q80" i="3" s="1"/>
  <c r="T80" i="3"/>
  <c r="T40" i="3"/>
  <c r="L105" i="3"/>
  <c r="S40" i="3"/>
  <c r="O40" i="3"/>
  <c r="Q40" i="3" s="1"/>
  <c r="R40" i="3"/>
  <c r="S84" i="3" l="1"/>
  <c r="O84" i="3"/>
  <c r="Q84" i="3" s="1"/>
  <c r="R84" i="3"/>
  <c r="N103" i="3"/>
  <c r="T84" i="3"/>
  <c r="N105" i="3" l="1"/>
  <c r="R103" i="3"/>
  <c r="O103" i="3"/>
  <c r="Q103" i="3" s="1"/>
  <c r="S103" i="3"/>
  <c r="T103" i="3"/>
  <c r="T105" i="3" s="1"/>
  <c r="R105" i="3" l="1"/>
  <c r="S105" i="3"/>
  <c r="O105" i="3"/>
  <c r="Q105" i="3" s="1"/>
</calcChain>
</file>

<file path=xl/sharedStrings.xml><?xml version="1.0" encoding="utf-8"?>
<sst xmlns="http://schemas.openxmlformats.org/spreadsheetml/2006/main" count="109" uniqueCount="95">
  <si>
    <t>`</t>
  </si>
  <si>
    <t>P&amp;L - T12</t>
  </si>
  <si>
    <t xml:space="preserve"> </t>
  </si>
  <si>
    <t>Pioneer Crossing</t>
  </si>
  <si>
    <t>Account Name</t>
  </si>
  <si>
    <t>Sep 2025</t>
  </si>
  <si>
    <t>Oct 2025</t>
  </si>
  <si>
    <t>Nov 2025</t>
  </si>
  <si>
    <t>Dec 2025</t>
  </si>
  <si>
    <t>Jan 2026</t>
  </si>
  <si>
    <t>Feb 2026</t>
  </si>
  <si>
    <t>Mar 2026</t>
  </si>
  <si>
    <t>Apr 2026</t>
  </si>
  <si>
    <t>May 2026</t>
  </si>
  <si>
    <t>Jun 2026</t>
  </si>
  <si>
    <t>Jul 2026</t>
  </si>
  <si>
    <t>Aug 2026</t>
  </si>
  <si>
    <t>Total</t>
  </si>
  <si>
    <t>T12</t>
  </si>
  <si>
    <t>T6</t>
  </si>
  <si>
    <t>T3</t>
  </si>
  <si>
    <t>T1</t>
  </si>
  <si>
    <t>Income</t>
  </si>
  <si>
    <t>Revenue</t>
  </si>
  <si>
    <t>Rent Revenue</t>
  </si>
  <si>
    <t>Gross Potential Rent</t>
  </si>
  <si>
    <t>Gain/(Loss) To Lease</t>
  </si>
  <si>
    <t>Less: Vacancy</t>
  </si>
  <si>
    <t>Less: Model &amp; Down Units</t>
  </si>
  <si>
    <t>Less: Employee Units</t>
  </si>
  <si>
    <t>Less: Concessions</t>
  </si>
  <si>
    <t>Other Revenue</t>
  </si>
  <si>
    <t>Utility Reimbursement</t>
  </si>
  <si>
    <t>Trash Income</t>
  </si>
  <si>
    <t>Pest Control Income</t>
  </si>
  <si>
    <t>Cable/Internet Fee</t>
  </si>
  <si>
    <t>Administrative &amp; Application Fee</t>
  </si>
  <si>
    <t>Pet Income</t>
  </si>
  <si>
    <t>Parking &amp; Garage Fee</t>
  </si>
  <si>
    <t>Community Liability Income</t>
  </si>
  <si>
    <t>Credit Builder Fee</t>
  </si>
  <si>
    <t>Damages &amp; Cleaning Fee</t>
  </si>
  <si>
    <t>NSF Fee</t>
  </si>
  <si>
    <t>Late Fee</t>
  </si>
  <si>
    <t>Month to Month Fee</t>
  </si>
  <si>
    <t>Lease Buy Out &amp; Transfer Fee</t>
  </si>
  <si>
    <t>Attorney's Fee</t>
  </si>
  <si>
    <t>Facility Rental</t>
  </si>
  <si>
    <t>Amenity Income</t>
  </si>
  <si>
    <t>Smart Home Fee</t>
  </si>
  <si>
    <t>Cleaning Subscription</t>
  </si>
  <si>
    <t>Miscellaneous Income</t>
  </si>
  <si>
    <t>Operating Expenses</t>
  </si>
  <si>
    <t>Payroll Expense</t>
  </si>
  <si>
    <t>Management &amp; Leasing Salaries</t>
  </si>
  <si>
    <t>Maintenance Salaries</t>
  </si>
  <si>
    <t>Benefits</t>
  </si>
  <si>
    <t>Payroll Taxes</t>
  </si>
  <si>
    <t>Utility Expense</t>
  </si>
  <si>
    <t>Electricity</t>
  </si>
  <si>
    <t>Water &amp; Sewer</t>
  </si>
  <si>
    <t>Gas</t>
  </si>
  <si>
    <t>Trash Removal</t>
  </si>
  <si>
    <t>General Repairs AND Maintenance Expense</t>
  </si>
  <si>
    <t>HVAC Repair</t>
  </si>
  <si>
    <t>Plumbing Repair</t>
  </si>
  <si>
    <t>Electrical &amp; Lighting Repair</t>
  </si>
  <si>
    <t>Pool Expense</t>
  </si>
  <si>
    <t>Landscaping Expense</t>
  </si>
  <si>
    <t>Appliance Repair</t>
  </si>
  <si>
    <t>Pest Control</t>
  </si>
  <si>
    <t>Snow Removal</t>
  </si>
  <si>
    <t>Community Cleaning</t>
  </si>
  <si>
    <t>Turnover Expense</t>
  </si>
  <si>
    <t>Cleaning</t>
  </si>
  <si>
    <t>Painting &amp; Wall Repair</t>
  </si>
  <si>
    <t>Locks &amp; Keys</t>
  </si>
  <si>
    <t>Make Ready Materials</t>
  </si>
  <si>
    <t>Administrative Expense</t>
  </si>
  <si>
    <t>Utility Billing Expense</t>
  </si>
  <si>
    <t>Bulk Cable &amp; Internet Contract</t>
  </si>
  <si>
    <t>Software Expense</t>
  </si>
  <si>
    <t>Office Supplies</t>
  </si>
  <si>
    <t>Renter's Liability Insurance</t>
  </si>
  <si>
    <t>Printer &amp; Copier</t>
  </si>
  <si>
    <t>Other Administrative Expenses</t>
  </si>
  <si>
    <t>Advertising AND Marketing Expense</t>
  </si>
  <si>
    <t>Online Leasing &amp; Advertising</t>
  </si>
  <si>
    <t>Resident Events</t>
  </si>
  <si>
    <t>Management Fees</t>
  </si>
  <si>
    <t>Management Fee Expense</t>
  </si>
  <si>
    <t>Insurance Expense</t>
  </si>
  <si>
    <t>Property Insurance</t>
  </si>
  <si>
    <t>Property Tax</t>
  </si>
  <si>
    <t>Net Operating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</si>
</sst>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(#,##0.00\)"/>
    <numFmt numFmtId="165" formatCode="_(* #,##0_);_(* \(#,##0\);_(* &quot;-&quot;??_);_(@_)"/>
  </numFmts>
  <fonts count="6">
    <font>
      <sz val="11"/>
      <name val="Calibri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14999847407452621"/>
        <bgColor indexed="22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39" fontId="2" fillId="0" borderId="2" xfId="0" applyNumberFormat="1" applyFont="1" applyBorder="1" applyAlignment="1">
      <alignment horizontal="right" vertical="center"/>
    </xf>
    <xf numFmtId="39" fontId="0" fillId="0" borderId="0" xfId="0" applyNumberFormat="1"/>
    <xf numFmtId="49" fontId="2" fillId="3" borderId="1" xfId="0" applyNumberFormat="1" applyFont="1" applyFill="1" applyBorder="1" applyAlignment="1">
      <alignment horizontal="right" vertical="center"/>
    </xf>
    <xf numFmtId="39" fontId="2" fillId="3" borderId="1" xfId="0" applyNumberFormat="1" applyFont="1" applyFill="1" applyBorder="1" applyAlignment="1">
      <alignment horizontal="right" vertical="center"/>
    </xf>
    <xf numFmtId="49" fontId="2" fillId="2" borderId="4" xfId="0" applyNumberFormat="1" applyFont="1" applyFill="1" applyBorder="1" applyAlignment="1">
      <alignment horizontal="right" vertical="center" wrapText="1"/>
    </xf>
    <xf numFmtId="0" fontId="0" fillId="0" borderId="4" xfId="0" applyBorder="1"/>
    <xf numFmtId="39" fontId="1" fillId="0" borderId="4" xfId="0" applyNumberFormat="1" applyFont="1" applyBorder="1" applyAlignment="1">
      <alignment horizontal="right" vertical="center"/>
    </xf>
    <xf numFmtId="39" fontId="2" fillId="0" borderId="5" xfId="0" applyNumberFormat="1" applyFont="1" applyBorder="1" applyAlignment="1">
      <alignment horizontal="right" vertical="center"/>
    </xf>
    <xf numFmtId="39" fontId="2" fillId="3" borderId="6" xfId="0" applyNumberFormat="1" applyFont="1" applyFill="1" applyBorder="1" applyAlignment="1">
      <alignment horizontal="right" vertical="center"/>
    </xf>
    <xf numFmtId="49" fontId="4" fillId="4" borderId="4" xfId="0" applyNumberFormat="1" applyFont="1" applyFill="1" applyBorder="1" applyAlignment="1">
      <alignment horizontal="right" vertical="center" wrapText="1"/>
    </xf>
    <xf numFmtId="49" fontId="1" fillId="0" borderId="3" xfId="0" applyNumberFormat="1" applyFont="1" applyBorder="1" applyAlignment="1">
      <alignment horizontal="left" vertical="center" indent="3"/>
    </xf>
    <xf numFmtId="49" fontId="1" fillId="0" borderId="3" xfId="0" applyNumberFormat="1" applyFont="1" applyBorder="1" applyAlignment="1">
      <alignment horizontal="left" vertical="center"/>
    </xf>
    <xf numFmtId="39" fontId="1" fillId="0" borderId="3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/>
    </xf>
    <xf numFmtId="49" fontId="2" fillId="2" borderId="3" xfId="0" applyNumberFormat="1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 indent="1"/>
    </xf>
    <xf numFmtId="49" fontId="2" fillId="0" borderId="3" xfId="0" applyNumberFormat="1" applyFont="1" applyBorder="1" applyAlignment="1">
      <alignment vertical="center" indent="2"/>
    </xf>
    <xf numFmtId="49" fontId="2" fillId="0" borderId="3" xfId="0" applyNumberFormat="1" applyFont="1" applyBorder="1" applyAlignment="1">
      <alignment horizontal="right" vertical="center"/>
    </xf>
    <xf numFmtId="164" fontId="5" fillId="0" borderId="0" xfId="0" applyNumberFormat="1" applyFont="1" applyAlignment="1">
      <alignment horizontal="right" vertical="center"/>
    </xf>
    <xf numFmtId="4" fontId="0" fillId="0" borderId="0" xfId="0" applyNumberFormat="1"/>
    <xf numFmtId="0" fontId="0" fillId="0" borderId="2" xfId="0" applyBorder="1"/>
    <xf numFmtId="165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E9E3-58A9-4677-B585-4C97E0028013}">
  <dimension ref="A1:X107"/>
  <sheetViews>
    <sheetView tabSelected="1" zoomScaleNormal="100" workbookViewId="0">
      <selection activeCell="X1" sqref="X1:X1048576"/>
    </sheetView>
  </sheetViews>
  <sheetFormatPr defaultRowHeight="15" customHeight="1"/>
  <cols>
    <col min="1" max="1" width="5.140625" customWidth="1"/>
    <col min="2" max="2" width="24" customWidth="1"/>
    <col min="3" max="14" width="13" customWidth="1"/>
    <col min="15" max="15" width="14.5703125" customWidth="1"/>
    <col min="16" max="16" width="4.42578125" customWidth="1"/>
    <col min="17" max="20" width="13.7109375" customWidth="1"/>
    <col min="22" max="22" width="14.5703125" customWidth="1"/>
    <col min="24" max="24" width="9.85546875" bestFit="1" customWidth="1"/>
  </cols>
  <sheetData>
    <row r="1" spans="1:24" ht="14.45">
      <c r="M1" t="s">
        <v>0</v>
      </c>
    </row>
    <row r="2" spans="1:24" ht="15.6">
      <c r="A2" s="15" t="s">
        <v>1</v>
      </c>
      <c r="T2" t="s">
        <v>2</v>
      </c>
    </row>
    <row r="3" spans="1:24" ht="14.45">
      <c r="A3" s="12" t="s">
        <v>3</v>
      </c>
    </row>
    <row r="5" spans="1:24" ht="11.65" customHeight="1">
      <c r="A5" s="16"/>
      <c r="B5" s="16" t="s">
        <v>4</v>
      </c>
      <c r="C5" s="17" t="s">
        <v>5</v>
      </c>
      <c r="D5" s="17" t="s">
        <v>6</v>
      </c>
      <c r="E5" s="17" t="s">
        <v>7</v>
      </c>
      <c r="F5" s="17" t="s">
        <v>8</v>
      </c>
      <c r="G5" s="17" t="s">
        <v>9</v>
      </c>
      <c r="H5" s="17" t="s">
        <v>10</v>
      </c>
      <c r="I5" s="17" t="s">
        <v>11</v>
      </c>
      <c r="J5" s="17" t="s">
        <v>12</v>
      </c>
      <c r="K5" s="17" t="s">
        <v>13</v>
      </c>
      <c r="L5" s="17" t="s">
        <v>14</v>
      </c>
      <c r="M5" s="17" t="s">
        <v>15</v>
      </c>
      <c r="N5" s="17" t="s">
        <v>16</v>
      </c>
      <c r="O5" s="5" t="s">
        <v>17</v>
      </c>
      <c r="Q5" s="10" t="s">
        <v>18</v>
      </c>
      <c r="R5" s="10" t="s">
        <v>19</v>
      </c>
      <c r="S5" s="10" t="s">
        <v>20</v>
      </c>
      <c r="T5" s="10" t="s">
        <v>21</v>
      </c>
    </row>
    <row r="6" spans="1:24" ht="14.45">
      <c r="A6" s="18" t="s">
        <v>22</v>
      </c>
      <c r="O6" s="6"/>
      <c r="Q6" s="6"/>
      <c r="R6" s="6"/>
      <c r="S6" s="6"/>
      <c r="T6" s="6"/>
    </row>
    <row r="7" spans="1:24" ht="14.45">
      <c r="A7" s="19" t="s">
        <v>23</v>
      </c>
      <c r="L7" s="23"/>
      <c r="M7" s="23"/>
      <c r="N7" s="23"/>
      <c r="O7" s="6"/>
      <c r="Q7" s="6"/>
      <c r="R7" s="6"/>
      <c r="S7" s="6"/>
      <c r="T7" s="6"/>
    </row>
    <row r="8" spans="1:24" ht="14.45">
      <c r="A8" s="20" t="s">
        <v>24</v>
      </c>
      <c r="L8" s="23"/>
      <c r="M8" s="23"/>
      <c r="N8" s="23"/>
      <c r="O8" s="6"/>
      <c r="Q8" s="6"/>
      <c r="R8" s="6"/>
      <c r="S8" s="6"/>
      <c r="T8" s="6"/>
    </row>
    <row r="9" spans="1:24" ht="14.45">
      <c r="A9" s="11"/>
      <c r="B9" s="12" t="s">
        <v>25</v>
      </c>
      <c r="C9" s="13">
        <v>351673</v>
      </c>
      <c r="D9" s="13">
        <v>351673</v>
      </c>
      <c r="E9" s="13">
        <v>351673</v>
      </c>
      <c r="F9" s="13">
        <v>351673</v>
      </c>
      <c r="G9" s="13">
        <v>351673</v>
      </c>
      <c r="H9" s="13">
        <v>351673</v>
      </c>
      <c r="I9" s="13">
        <v>351673</v>
      </c>
      <c r="J9" s="13">
        <v>351673</v>
      </c>
      <c r="K9" s="13">
        <v>351673</v>
      </c>
      <c r="L9" s="13">
        <v>351673</v>
      </c>
      <c r="M9" s="13">
        <v>351673</v>
      </c>
      <c r="N9" s="13">
        <v>351673</v>
      </c>
      <c r="O9" s="7">
        <f t="shared" ref="O9:O14" si="0">SUM(C9:N9)</f>
        <v>4220076</v>
      </c>
      <c r="Q9" s="7">
        <f>O9</f>
        <v>4220076</v>
      </c>
      <c r="R9" s="7">
        <f>SUM(I9:N9)*2</f>
        <v>4220076</v>
      </c>
      <c r="S9" s="7">
        <f>SUM(L9:N9)*4</f>
        <v>4220076</v>
      </c>
      <c r="T9" s="7">
        <f>N9*12</f>
        <v>4220076</v>
      </c>
    </row>
    <row r="10" spans="1:24" ht="14.45">
      <c r="A10" s="11"/>
      <c r="B10" s="12" t="s">
        <v>26</v>
      </c>
      <c r="C10" s="13">
        <v>-1470.15</v>
      </c>
      <c r="D10" s="13">
        <v>-7018.08</v>
      </c>
      <c r="E10" s="13">
        <v>-9860.19</v>
      </c>
      <c r="F10" s="13">
        <v>-8661.7199999999993</v>
      </c>
      <c r="G10" s="13">
        <v>-7015.74</v>
      </c>
      <c r="H10" s="13">
        <v>-6529.69</v>
      </c>
      <c r="I10" s="13">
        <v>-6160.85</v>
      </c>
      <c r="J10" s="13">
        <v>-5976.57</v>
      </c>
      <c r="K10" s="13">
        <v>-5386.22</v>
      </c>
      <c r="L10" s="13">
        <v>-3782.5899999999992</v>
      </c>
      <c r="M10" s="13">
        <v>-3314.15</v>
      </c>
      <c r="N10" s="13">
        <v>-3314.15</v>
      </c>
      <c r="O10" s="7">
        <f t="shared" si="0"/>
        <v>-68490.099999999991</v>
      </c>
      <c r="Q10" s="7">
        <f t="shared" ref="Q10:Q87" si="1">O10</f>
        <v>-68490.099999999991</v>
      </c>
      <c r="R10" s="7">
        <f t="shared" ref="R10:R87" si="2">SUM(I10:N10)*2</f>
        <v>-55869.060000000005</v>
      </c>
      <c r="S10" s="7">
        <f t="shared" ref="S10:S87" si="3">SUM(L10:N10)*4</f>
        <v>-41643.56</v>
      </c>
      <c r="T10" s="7">
        <f t="shared" ref="T10:T87" si="4">N10*12</f>
        <v>-39769.800000000003</v>
      </c>
    </row>
    <row r="11" spans="1:24" ht="14.45">
      <c r="A11" s="11"/>
      <c r="B11" s="12" t="s">
        <v>27</v>
      </c>
      <c r="C11" s="13">
        <v>-42269.32</v>
      </c>
      <c r="D11" s="13">
        <v>-46120.800000000003</v>
      </c>
      <c r="E11" s="13">
        <v>-47632.5</v>
      </c>
      <c r="F11" s="13">
        <v>-49814.5</v>
      </c>
      <c r="G11" s="13">
        <v>-56828.19</v>
      </c>
      <c r="H11" s="13">
        <v>-60111.67</v>
      </c>
      <c r="I11" s="13">
        <v>-59900.25</v>
      </c>
      <c r="J11" s="13">
        <v>-41013.49</v>
      </c>
      <c r="K11" s="13">
        <v>-17294.035500000002</v>
      </c>
      <c r="L11" s="13">
        <v>-10171.629999999999</v>
      </c>
      <c r="M11" s="13">
        <v>-10706.03</v>
      </c>
      <c r="N11" s="13">
        <v>-15128.6</v>
      </c>
      <c r="O11" s="7">
        <f t="shared" si="0"/>
        <v>-456991.01549999998</v>
      </c>
      <c r="Q11" s="7">
        <f t="shared" si="1"/>
        <v>-456991.01549999998</v>
      </c>
      <c r="R11" s="7">
        <f t="shared" si="2"/>
        <v>-308428.071</v>
      </c>
      <c r="S11" s="7">
        <f t="shared" si="3"/>
        <v>-144025.04</v>
      </c>
      <c r="T11" s="7">
        <f t="shared" si="4"/>
        <v>-181543.2</v>
      </c>
    </row>
    <row r="12" spans="1:24" ht="14.45">
      <c r="A12" s="11"/>
      <c r="B12" t="s">
        <v>28</v>
      </c>
      <c r="C12" s="13">
        <v>-1299</v>
      </c>
      <c r="D12" s="13">
        <v>-1299</v>
      </c>
      <c r="E12" s="13">
        <v>-1299</v>
      </c>
      <c r="F12" s="13">
        <v>-1299</v>
      </c>
      <c r="G12" s="13">
        <v>-1299</v>
      </c>
      <c r="H12" s="13">
        <v>-1299</v>
      </c>
      <c r="I12" s="13">
        <v>-1299</v>
      </c>
      <c r="J12" s="13">
        <v>-1299</v>
      </c>
      <c r="K12" s="13">
        <v>-1299</v>
      </c>
      <c r="L12" s="13">
        <v>-1299</v>
      </c>
      <c r="M12" s="13">
        <v>-1299</v>
      </c>
      <c r="N12" s="13">
        <v>-1299</v>
      </c>
      <c r="O12" s="7">
        <f t="shared" si="0"/>
        <v>-15588</v>
      </c>
      <c r="Q12" s="7">
        <f t="shared" si="1"/>
        <v>-15588</v>
      </c>
      <c r="R12" s="7">
        <f t="shared" si="2"/>
        <v>-15588</v>
      </c>
      <c r="S12" s="7">
        <f t="shared" si="3"/>
        <v>-15588</v>
      </c>
      <c r="T12" s="7">
        <f t="shared" si="4"/>
        <v>-15588</v>
      </c>
    </row>
    <row r="13" spans="1:24" ht="14.45">
      <c r="A13" s="11"/>
      <c r="B13" s="12" t="s">
        <v>29</v>
      </c>
      <c r="C13" s="13">
        <v>-615.75</v>
      </c>
      <c r="D13" s="13">
        <v>-399.5</v>
      </c>
      <c r="E13" s="13">
        <v>-399.5</v>
      </c>
      <c r="F13" s="13">
        <v>-399.5</v>
      </c>
      <c r="G13" s="13">
        <v>-399.5</v>
      </c>
      <c r="H13" s="13">
        <v>-399.5</v>
      </c>
      <c r="I13" s="13">
        <v>-399.5</v>
      </c>
      <c r="J13" s="13">
        <v>-399.5</v>
      </c>
      <c r="K13" s="13">
        <v>-399.5</v>
      </c>
      <c r="L13" s="13">
        <v>-399.5</v>
      </c>
      <c r="M13" s="13">
        <v>-399.5</v>
      </c>
      <c r="N13" s="13">
        <v>-399.5</v>
      </c>
      <c r="O13" s="7">
        <f t="shared" si="0"/>
        <v>-5010.25</v>
      </c>
      <c r="Q13" s="7">
        <f>O13</f>
        <v>-5010.25</v>
      </c>
      <c r="R13" s="7">
        <f>SUM(I13:N13)*2</f>
        <v>-4794</v>
      </c>
      <c r="S13" s="7">
        <f>SUM(L13:N13)*4</f>
        <v>-4794</v>
      </c>
      <c r="T13" s="7">
        <f>N13*12</f>
        <v>-4794</v>
      </c>
      <c r="X13" s="26"/>
    </row>
    <row r="14" spans="1:24" ht="16.5" customHeight="1">
      <c r="A14" s="11"/>
      <c r="B14" s="12" t="s">
        <v>30</v>
      </c>
      <c r="C14" s="13">
        <v>-35448.85</v>
      </c>
      <c r="D14" s="13">
        <v>-17062</v>
      </c>
      <c r="E14" s="13">
        <v>-36007.39</v>
      </c>
      <c r="F14" s="13">
        <v>-19279.54</v>
      </c>
      <c r="G14" s="13">
        <v>-13322.63</v>
      </c>
      <c r="H14" s="13">
        <v>-20905</v>
      </c>
      <c r="I14" s="13">
        <v>-29918.5</v>
      </c>
      <c r="J14" s="13">
        <v>-58030.5</v>
      </c>
      <c r="K14" s="13">
        <v>-32434.85</v>
      </c>
      <c r="L14" s="13">
        <v>-26685.5</v>
      </c>
      <c r="M14" s="13">
        <v>-15936</v>
      </c>
      <c r="N14" s="13">
        <v>-14884</v>
      </c>
      <c r="O14" s="7">
        <f t="shared" si="0"/>
        <v>-319914.76</v>
      </c>
      <c r="Q14" s="7">
        <f>O14</f>
        <v>-319914.76</v>
      </c>
      <c r="R14" s="7">
        <f>SUM(I14:N14)*2</f>
        <v>-355778.7</v>
      </c>
      <c r="S14" s="7">
        <f>SUM(L14:N14)*4</f>
        <v>-230022</v>
      </c>
      <c r="T14" s="7">
        <f>N14*12</f>
        <v>-178608</v>
      </c>
      <c r="X14" s="26"/>
    </row>
    <row r="15" spans="1:24" ht="14.45">
      <c r="B15" s="21" t="s">
        <v>24</v>
      </c>
      <c r="C15" s="1">
        <f t="shared" ref="C15:L15" si="5">SUM(C9:C14)</f>
        <v>270569.93</v>
      </c>
      <c r="D15" s="1">
        <f t="shared" si="5"/>
        <v>279773.62</v>
      </c>
      <c r="E15" s="1">
        <f t="shared" si="5"/>
        <v>256474.41999999998</v>
      </c>
      <c r="F15" s="1">
        <f t="shared" si="5"/>
        <v>272218.74000000005</v>
      </c>
      <c r="G15" s="1">
        <f t="shared" si="5"/>
        <v>272807.94</v>
      </c>
      <c r="H15" s="1">
        <f t="shared" si="5"/>
        <v>262428.14</v>
      </c>
      <c r="I15" s="1">
        <f t="shared" si="5"/>
        <v>253994.90000000002</v>
      </c>
      <c r="J15" s="1">
        <f t="shared" si="5"/>
        <v>244953.94</v>
      </c>
      <c r="K15" s="1">
        <f t="shared" si="5"/>
        <v>294859.39450000005</v>
      </c>
      <c r="L15" s="1">
        <f t="shared" si="5"/>
        <v>309334.77999999997</v>
      </c>
      <c r="M15" s="1">
        <f t="shared" ref="M15:N15" si="6">SUM(M9:M14)</f>
        <v>320018.31999999995</v>
      </c>
      <c r="N15" s="1">
        <f t="shared" si="6"/>
        <v>316647.75</v>
      </c>
      <c r="O15" s="8">
        <f>SUM(C15:N15)</f>
        <v>3354081.8744999995</v>
      </c>
      <c r="Q15" s="8">
        <f t="shared" si="1"/>
        <v>3354081.8744999995</v>
      </c>
      <c r="R15" s="8">
        <f t="shared" si="2"/>
        <v>3479618.1689999998</v>
      </c>
      <c r="S15" s="8">
        <f t="shared" si="3"/>
        <v>3784003.3999999994</v>
      </c>
      <c r="T15" s="8">
        <f t="shared" si="4"/>
        <v>3799773</v>
      </c>
      <c r="X15" s="26"/>
    </row>
    <row r="16" spans="1:24" ht="14.45">
      <c r="O16" s="6"/>
      <c r="Q16" s="6"/>
      <c r="R16" s="6"/>
      <c r="S16" s="6"/>
      <c r="T16" s="6"/>
      <c r="X16" s="26"/>
    </row>
    <row r="17" spans="1:20" ht="14.45">
      <c r="A17" s="20" t="s">
        <v>31</v>
      </c>
      <c r="O17" s="6"/>
      <c r="Q17" s="6"/>
      <c r="R17" s="6"/>
      <c r="S17" s="6"/>
      <c r="T17" s="6"/>
    </row>
    <row r="18" spans="1:20" ht="14.45">
      <c r="A18" s="11"/>
      <c r="B18" s="12" t="s">
        <v>32</v>
      </c>
      <c r="C18" s="13">
        <v>3714.87</v>
      </c>
      <c r="D18" s="13">
        <v>4039.75</v>
      </c>
      <c r="E18" s="13">
        <v>4646.67</v>
      </c>
      <c r="F18" s="13">
        <v>2783.83</v>
      </c>
      <c r="G18" s="13">
        <v>3012.31</v>
      </c>
      <c r="H18" s="13">
        <v>2865.11</v>
      </c>
      <c r="I18" s="13">
        <v>2807.45</v>
      </c>
      <c r="J18" s="13">
        <v>3213.34</v>
      </c>
      <c r="K18" s="13">
        <v>3066.88</v>
      </c>
      <c r="L18" s="13">
        <v>4061.03</v>
      </c>
      <c r="M18" s="13">
        <v>5586.7</v>
      </c>
      <c r="N18" s="13">
        <v>6105.6</v>
      </c>
      <c r="O18" s="7">
        <f t="shared" ref="O18:O33" si="7">SUM(C18:N18)</f>
        <v>45903.54</v>
      </c>
      <c r="Q18" s="7">
        <f t="shared" si="1"/>
        <v>45903.54</v>
      </c>
      <c r="R18" s="7">
        <f t="shared" si="2"/>
        <v>49682</v>
      </c>
      <c r="S18" s="7">
        <f t="shared" si="3"/>
        <v>63013.32</v>
      </c>
      <c r="T18" s="7">
        <f t="shared" si="4"/>
        <v>73267.200000000012</v>
      </c>
    </row>
    <row r="19" spans="1:20" ht="14.45">
      <c r="A19" s="11"/>
      <c r="B19" s="12" t="s">
        <v>33</v>
      </c>
      <c r="C19" s="13">
        <v>6206.14</v>
      </c>
      <c r="D19" s="13">
        <v>6158.77</v>
      </c>
      <c r="E19" s="13">
        <v>6201.47</v>
      </c>
      <c r="F19" s="13">
        <v>6225.66</v>
      </c>
      <c r="G19" s="13">
        <v>6147.12</v>
      </c>
      <c r="H19" s="13">
        <v>6199.29</v>
      </c>
      <c r="I19" s="13">
        <v>6245.8</v>
      </c>
      <c r="J19" s="13">
        <v>6415.28</v>
      </c>
      <c r="K19" s="13">
        <v>7250.54</v>
      </c>
      <c r="L19" s="13">
        <v>7453.89</v>
      </c>
      <c r="M19" s="13">
        <v>7433.39</v>
      </c>
      <c r="N19" s="13">
        <v>7296</v>
      </c>
      <c r="O19" s="7">
        <f t="shared" si="7"/>
        <v>79233.350000000006</v>
      </c>
      <c r="Q19" s="7">
        <f t="shared" si="1"/>
        <v>79233.350000000006</v>
      </c>
      <c r="R19" s="7">
        <f t="shared" si="2"/>
        <v>84189.8</v>
      </c>
      <c r="S19" s="7">
        <f t="shared" si="3"/>
        <v>88733.119999999995</v>
      </c>
      <c r="T19" s="7">
        <f t="shared" si="4"/>
        <v>87552</v>
      </c>
    </row>
    <row r="20" spans="1:20" ht="14.45">
      <c r="A20" s="11"/>
      <c r="B20" s="12" t="s">
        <v>34</v>
      </c>
      <c r="C20" s="13">
        <v>10.73</v>
      </c>
      <c r="D20" s="13">
        <v>63.21</v>
      </c>
      <c r="E20" s="13">
        <v>155.86000000000001</v>
      </c>
      <c r="F20" s="13">
        <v>248.63</v>
      </c>
      <c r="G20" s="13">
        <v>299.42</v>
      </c>
      <c r="H20" s="13">
        <v>390.12</v>
      </c>
      <c r="I20" s="13">
        <v>479.02</v>
      </c>
      <c r="J20" s="13">
        <v>687.04</v>
      </c>
      <c r="K20" s="13">
        <v>1027.1199999999999</v>
      </c>
      <c r="L20" s="13">
        <v>1014.15</v>
      </c>
      <c r="M20" s="13">
        <v>1095.1400000000001</v>
      </c>
      <c r="N20" s="13">
        <v>1168.0899999999999</v>
      </c>
      <c r="O20" s="7">
        <f t="shared" si="7"/>
        <v>6638.53</v>
      </c>
      <c r="Q20" s="7">
        <f t="shared" si="1"/>
        <v>6638.53</v>
      </c>
      <c r="R20" s="7">
        <f t="shared" si="2"/>
        <v>10941.12</v>
      </c>
      <c r="S20" s="7">
        <f t="shared" si="3"/>
        <v>13109.52</v>
      </c>
      <c r="T20" s="7">
        <f t="shared" si="4"/>
        <v>14017.079999999998</v>
      </c>
    </row>
    <row r="21" spans="1:20" ht="14.45">
      <c r="A21" s="11"/>
      <c r="B21" s="12" t="s">
        <v>35</v>
      </c>
      <c r="C21" s="13">
        <v>12347.77</v>
      </c>
      <c r="D21" s="13">
        <v>12217.87</v>
      </c>
      <c r="E21" s="13">
        <v>12083.81</v>
      </c>
      <c r="F21" s="13">
        <v>12116.51</v>
      </c>
      <c r="G21" s="13">
        <v>11896.62</v>
      </c>
      <c r="H21" s="13">
        <v>11869.96</v>
      </c>
      <c r="I21" s="13">
        <v>11802.45</v>
      </c>
      <c r="J21" s="13">
        <v>12059.03</v>
      </c>
      <c r="K21" s="13">
        <v>13230.19</v>
      </c>
      <c r="L21" s="13">
        <v>13458.91</v>
      </c>
      <c r="M21" s="13">
        <v>13302.32</v>
      </c>
      <c r="N21" s="13">
        <v>12923.24</v>
      </c>
      <c r="O21" s="7">
        <f t="shared" si="7"/>
        <v>149308.68</v>
      </c>
      <c r="Q21" s="7">
        <f t="shared" si="1"/>
        <v>149308.68</v>
      </c>
      <c r="R21" s="7">
        <f t="shared" si="2"/>
        <v>153552.28</v>
      </c>
      <c r="S21" s="7">
        <f t="shared" si="3"/>
        <v>158737.88</v>
      </c>
      <c r="T21" s="7">
        <f t="shared" si="4"/>
        <v>155078.88</v>
      </c>
    </row>
    <row r="22" spans="1:20" ht="14.45">
      <c r="A22" s="11"/>
      <c r="B22" s="12" t="s">
        <v>36</v>
      </c>
      <c r="C22" s="13">
        <v>3260</v>
      </c>
      <c r="D22" s="13">
        <v>3140</v>
      </c>
      <c r="E22" s="13">
        <v>3660</v>
      </c>
      <c r="F22" s="13">
        <v>370</v>
      </c>
      <c r="G22" s="13">
        <v>2480</v>
      </c>
      <c r="H22" s="13">
        <v>4840</v>
      </c>
      <c r="I22" s="13">
        <v>4140</v>
      </c>
      <c r="J22" s="13">
        <v>12230</v>
      </c>
      <c r="K22" s="13">
        <v>3910</v>
      </c>
      <c r="L22" s="13">
        <v>3020</v>
      </c>
      <c r="M22" s="13">
        <v>2050</v>
      </c>
      <c r="N22" s="13">
        <v>3350</v>
      </c>
      <c r="O22" s="7">
        <f t="shared" si="7"/>
        <v>46450</v>
      </c>
      <c r="Q22" s="7">
        <f t="shared" si="1"/>
        <v>46450</v>
      </c>
      <c r="R22" s="7">
        <f t="shared" si="2"/>
        <v>57400</v>
      </c>
      <c r="S22" s="7">
        <f t="shared" si="3"/>
        <v>33680</v>
      </c>
      <c r="T22" s="7">
        <f t="shared" si="4"/>
        <v>40200</v>
      </c>
    </row>
    <row r="23" spans="1:20" ht="14.45">
      <c r="A23" s="11"/>
      <c r="B23" s="12" t="s">
        <v>37</v>
      </c>
      <c r="C23" s="13">
        <v>2201.52</v>
      </c>
      <c r="D23" s="13">
        <v>1739.68</v>
      </c>
      <c r="E23" s="13">
        <v>2710.84</v>
      </c>
      <c r="F23" s="13">
        <v>617.29</v>
      </c>
      <c r="G23" s="13">
        <v>2009.35</v>
      </c>
      <c r="H23" s="13">
        <v>2724.74</v>
      </c>
      <c r="I23" s="13">
        <v>2580.3200000000002</v>
      </c>
      <c r="J23" s="13">
        <v>3085.94</v>
      </c>
      <c r="K23" s="13">
        <v>2846.81</v>
      </c>
      <c r="L23" s="13">
        <v>2363.9</v>
      </c>
      <c r="M23" s="13">
        <v>1316.78</v>
      </c>
      <c r="N23" s="13">
        <v>1769.37</v>
      </c>
      <c r="O23" s="7">
        <f t="shared" si="7"/>
        <v>25966.54</v>
      </c>
      <c r="Q23" s="7">
        <f t="shared" si="1"/>
        <v>25966.54</v>
      </c>
      <c r="R23" s="7">
        <f t="shared" si="2"/>
        <v>27926.239999999998</v>
      </c>
      <c r="S23" s="7">
        <f t="shared" si="3"/>
        <v>21800.2</v>
      </c>
      <c r="T23" s="7">
        <f t="shared" si="4"/>
        <v>21232.44</v>
      </c>
    </row>
    <row r="24" spans="1:20" ht="14.45">
      <c r="A24" s="11"/>
      <c r="B24" s="12" t="s">
        <v>38</v>
      </c>
      <c r="C24" s="13">
        <v>466.77</v>
      </c>
      <c r="D24" s="13">
        <v>648.52</v>
      </c>
      <c r="E24" s="13">
        <v>821.34</v>
      </c>
      <c r="F24" s="13">
        <v>994.52</v>
      </c>
      <c r="G24" s="13">
        <v>1068.07</v>
      </c>
      <c r="H24" s="13">
        <v>1237.08</v>
      </c>
      <c r="I24" s="13">
        <v>1417.65</v>
      </c>
      <c r="J24" s="13">
        <v>1853.93</v>
      </c>
      <c r="K24" s="13">
        <v>2273.9499999999998</v>
      </c>
      <c r="L24" s="13">
        <v>2526.7199999999998</v>
      </c>
      <c r="M24" s="13">
        <v>2607.35</v>
      </c>
      <c r="N24" s="13">
        <v>2780.18</v>
      </c>
      <c r="O24" s="7">
        <f t="shared" si="7"/>
        <v>18696.080000000002</v>
      </c>
      <c r="Q24" s="7">
        <f>O24</f>
        <v>18696.080000000002</v>
      </c>
      <c r="R24" s="7">
        <f>SUM(I24:N24)*2</f>
        <v>26919.56</v>
      </c>
      <c r="S24" s="7">
        <f>SUM(L24:N24)*4</f>
        <v>31657</v>
      </c>
      <c r="T24" s="7">
        <f>N24*12</f>
        <v>33362.159999999996</v>
      </c>
    </row>
    <row r="25" spans="1:20" ht="14.45">
      <c r="A25" s="11"/>
      <c r="B25" s="12" t="s">
        <v>39</v>
      </c>
      <c r="C25" s="13">
        <v>3128.41</v>
      </c>
      <c r="D25" s="13">
        <v>3082.69</v>
      </c>
      <c r="E25" s="13">
        <v>3055.46</v>
      </c>
      <c r="F25" s="13">
        <v>3045.52</v>
      </c>
      <c r="G25" s="13">
        <v>2981.6</v>
      </c>
      <c r="H25" s="13">
        <v>2969.43</v>
      </c>
      <c r="I25" s="13">
        <v>2951.82</v>
      </c>
      <c r="J25" s="13">
        <v>2962.26</v>
      </c>
      <c r="K25" s="13">
        <v>3307.56</v>
      </c>
      <c r="L25" s="13">
        <v>3364.72</v>
      </c>
      <c r="M25" s="13">
        <v>3310.59</v>
      </c>
      <c r="N25" s="13">
        <v>3230.83</v>
      </c>
      <c r="O25" s="7">
        <f t="shared" si="7"/>
        <v>37390.890000000007</v>
      </c>
      <c r="Q25" s="7">
        <f>O25</f>
        <v>37390.890000000007</v>
      </c>
      <c r="R25" s="7">
        <f>SUM(I25:N25)*2</f>
        <v>38255.56</v>
      </c>
      <c r="S25" s="7">
        <f>SUM(L25:N25)*4</f>
        <v>39624.559999999998</v>
      </c>
      <c r="T25" s="7">
        <f>N25*12</f>
        <v>38769.96</v>
      </c>
    </row>
    <row r="26" spans="1:20" ht="14.45">
      <c r="A26" s="11"/>
      <c r="B26" s="12" t="s">
        <v>40</v>
      </c>
      <c r="C26" s="13">
        <v>1924.46</v>
      </c>
      <c r="D26" s="13">
        <v>2031.86</v>
      </c>
      <c r="E26" s="13">
        <v>2017.08</v>
      </c>
      <c r="F26" s="13">
        <v>1977.95</v>
      </c>
      <c r="G26" s="13">
        <v>2040.6</v>
      </c>
      <c r="H26" s="13">
        <v>2049.5500000000002</v>
      </c>
      <c r="I26" s="13">
        <v>2040.6</v>
      </c>
      <c r="J26" s="13">
        <v>1781.05</v>
      </c>
      <c r="K26" s="13">
        <v>2183.8000000000002</v>
      </c>
      <c r="L26" s="13">
        <v>2049.5500000000002</v>
      </c>
      <c r="M26" s="13">
        <v>2309.1</v>
      </c>
      <c r="N26" s="13">
        <v>2291.1999999999998</v>
      </c>
      <c r="O26" s="7">
        <f t="shared" si="7"/>
        <v>24696.799999999999</v>
      </c>
      <c r="Q26" s="7">
        <f>O26</f>
        <v>24696.799999999999</v>
      </c>
      <c r="R26" s="7">
        <f>SUM(I26:N26)*2</f>
        <v>25310.6</v>
      </c>
      <c r="S26" s="7">
        <f>SUM(L26:N26)*4</f>
        <v>26599.399999999998</v>
      </c>
      <c r="T26" s="7">
        <f>N26*12</f>
        <v>27494.399999999998</v>
      </c>
    </row>
    <row r="27" spans="1:20" ht="14.45">
      <c r="A27" s="11"/>
      <c r="B27" s="12" t="s">
        <v>41</v>
      </c>
      <c r="C27" s="13">
        <v>4035</v>
      </c>
      <c r="D27" s="13">
        <v>6718.69</v>
      </c>
      <c r="E27" s="13">
        <v>5805</v>
      </c>
      <c r="F27" s="13">
        <v>2595</v>
      </c>
      <c r="G27" s="13">
        <v>2660</v>
      </c>
      <c r="H27" s="13">
        <v>5415</v>
      </c>
      <c r="I27" s="13">
        <v>3320</v>
      </c>
      <c r="J27" s="13">
        <v>5713</v>
      </c>
      <c r="K27" s="13">
        <v>3695</v>
      </c>
      <c r="L27" s="13">
        <v>4250</v>
      </c>
      <c r="M27" s="13">
        <v>5560</v>
      </c>
      <c r="N27" s="13">
        <v>7465</v>
      </c>
      <c r="O27" s="7">
        <f t="shared" si="7"/>
        <v>57231.69</v>
      </c>
      <c r="Q27" s="7">
        <f>O27</f>
        <v>57231.69</v>
      </c>
      <c r="R27" s="7">
        <f>SUM(I27:N27)*2</f>
        <v>60006</v>
      </c>
      <c r="S27" s="7">
        <f>SUM(L27:N27)*4</f>
        <v>69100</v>
      </c>
      <c r="T27" s="7">
        <f>N27*12</f>
        <v>89580</v>
      </c>
    </row>
    <row r="28" spans="1:20" ht="14.45">
      <c r="A28" s="11"/>
      <c r="B28" s="12" t="s">
        <v>42</v>
      </c>
      <c r="C28" s="13">
        <v>0</v>
      </c>
      <c r="D28" s="13">
        <v>0</v>
      </c>
      <c r="E28" s="13">
        <v>50</v>
      </c>
      <c r="F28" s="13">
        <v>0</v>
      </c>
      <c r="G28" s="13">
        <v>50</v>
      </c>
      <c r="H28" s="13">
        <v>0</v>
      </c>
      <c r="I28" s="13">
        <v>50</v>
      </c>
      <c r="J28" s="13">
        <v>400</v>
      </c>
      <c r="K28" s="13">
        <v>150</v>
      </c>
      <c r="L28" s="13">
        <v>-50</v>
      </c>
      <c r="M28" s="13">
        <v>50</v>
      </c>
      <c r="N28" s="13">
        <v>150</v>
      </c>
      <c r="O28" s="7">
        <f t="shared" si="7"/>
        <v>850</v>
      </c>
      <c r="Q28" s="7">
        <f t="shared" si="1"/>
        <v>850</v>
      </c>
      <c r="R28" s="7">
        <f t="shared" si="2"/>
        <v>1500</v>
      </c>
      <c r="S28" s="7">
        <f t="shared" si="3"/>
        <v>600</v>
      </c>
      <c r="T28" s="7">
        <f t="shared" si="4"/>
        <v>1800</v>
      </c>
    </row>
    <row r="29" spans="1:20" ht="14.45">
      <c r="A29" s="11"/>
      <c r="B29" s="12" t="s">
        <v>43</v>
      </c>
      <c r="C29" s="13">
        <v>1400</v>
      </c>
      <c r="D29" s="13">
        <v>1400</v>
      </c>
      <c r="E29" s="13">
        <v>1900</v>
      </c>
      <c r="F29" s="13">
        <v>2100</v>
      </c>
      <c r="G29" s="13">
        <v>2100</v>
      </c>
      <c r="H29" s="13">
        <v>2300</v>
      </c>
      <c r="I29" s="13">
        <v>2200</v>
      </c>
      <c r="J29" s="13">
        <v>2100</v>
      </c>
      <c r="K29" s="13">
        <v>1900</v>
      </c>
      <c r="L29" s="13">
        <v>2100</v>
      </c>
      <c r="M29" s="13">
        <v>2600</v>
      </c>
      <c r="N29" s="13">
        <v>3100</v>
      </c>
      <c r="O29" s="7">
        <f t="shared" si="7"/>
        <v>25200</v>
      </c>
      <c r="Q29" s="7">
        <f t="shared" si="1"/>
        <v>25200</v>
      </c>
      <c r="R29" s="7">
        <f t="shared" si="2"/>
        <v>28000</v>
      </c>
      <c r="S29" s="7">
        <f t="shared" si="3"/>
        <v>31200</v>
      </c>
      <c r="T29" s="7">
        <f t="shared" si="4"/>
        <v>37200</v>
      </c>
    </row>
    <row r="30" spans="1:20" ht="14.45">
      <c r="A30" s="11"/>
      <c r="B30" s="12" t="s">
        <v>44</v>
      </c>
      <c r="C30" s="13">
        <v>447.42</v>
      </c>
      <c r="D30" s="13">
        <v>705.49</v>
      </c>
      <c r="E30" s="13">
        <v>788.06</v>
      </c>
      <c r="F30" s="13">
        <v>846.77</v>
      </c>
      <c r="G30" s="13">
        <v>517.76</v>
      </c>
      <c r="H30" s="13">
        <v>58.93</v>
      </c>
      <c r="I30" s="13">
        <v>512.9</v>
      </c>
      <c r="J30" s="13">
        <v>150</v>
      </c>
      <c r="K30" s="13">
        <v>309.68</v>
      </c>
      <c r="L30" s="13">
        <v>410</v>
      </c>
      <c r="M30" s="13">
        <v>515.65</v>
      </c>
      <c r="N30" s="13">
        <v>556.44000000000005</v>
      </c>
      <c r="O30" s="7">
        <f t="shared" si="7"/>
        <v>5819.1</v>
      </c>
      <c r="Q30" s="7">
        <f t="shared" si="1"/>
        <v>5819.1</v>
      </c>
      <c r="R30" s="7">
        <f t="shared" si="2"/>
        <v>4909.34</v>
      </c>
      <c r="S30" s="7">
        <f t="shared" si="3"/>
        <v>5928.3600000000006</v>
      </c>
      <c r="T30" s="7">
        <f t="shared" si="4"/>
        <v>6677.2800000000007</v>
      </c>
    </row>
    <row r="31" spans="1:20" ht="14.45">
      <c r="A31" s="11"/>
      <c r="B31" s="12" t="s">
        <v>45</v>
      </c>
      <c r="C31" s="13">
        <v>12049.2</v>
      </c>
      <c r="D31" s="13">
        <v>11274.14</v>
      </c>
      <c r="E31" s="13">
        <v>39969.5</v>
      </c>
      <c r="F31" s="13">
        <v>2860</v>
      </c>
      <c r="G31" s="13">
        <v>3894</v>
      </c>
      <c r="H31" s="13">
        <v>12551</v>
      </c>
      <c r="I31" s="13">
        <v>3739.65</v>
      </c>
      <c r="J31" s="13">
        <v>6666</v>
      </c>
      <c r="K31" s="13">
        <v>9746.77</v>
      </c>
      <c r="L31" s="13">
        <v>12096.4</v>
      </c>
      <c r="M31" s="13">
        <v>9674.5499999999993</v>
      </c>
      <c r="N31" s="13">
        <v>20063.86</v>
      </c>
      <c r="O31" s="7">
        <f t="shared" si="7"/>
        <v>144585.07</v>
      </c>
      <c r="Q31" s="7">
        <f t="shared" si="1"/>
        <v>144585.07</v>
      </c>
      <c r="R31" s="7">
        <f t="shared" si="2"/>
        <v>123974.45999999999</v>
      </c>
      <c r="S31" s="7">
        <f t="shared" si="3"/>
        <v>167339.24</v>
      </c>
      <c r="T31" s="7">
        <f t="shared" si="4"/>
        <v>240766.32</v>
      </c>
    </row>
    <row r="32" spans="1:20" ht="14.45">
      <c r="A32" s="11"/>
      <c r="B32" s="12" t="s">
        <v>46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1500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1500</v>
      </c>
      <c r="O32" s="7">
        <f t="shared" si="7"/>
        <v>3000</v>
      </c>
      <c r="Q32" s="7">
        <f t="shared" si="1"/>
        <v>3000</v>
      </c>
      <c r="R32" s="7">
        <f t="shared" si="2"/>
        <v>3000</v>
      </c>
      <c r="S32" s="7">
        <f t="shared" si="3"/>
        <v>6000</v>
      </c>
      <c r="T32" s="7">
        <f t="shared" si="4"/>
        <v>18000</v>
      </c>
    </row>
    <row r="33" spans="1:20" ht="14.45">
      <c r="A33" s="11"/>
      <c r="B33" s="12" t="s">
        <v>47</v>
      </c>
      <c r="C33" s="13">
        <v>0</v>
      </c>
      <c r="D33" s="13">
        <v>150</v>
      </c>
      <c r="E33" s="13">
        <v>0</v>
      </c>
      <c r="F33" s="13">
        <v>0</v>
      </c>
      <c r="G33" s="13">
        <v>0</v>
      </c>
      <c r="H33" s="13">
        <v>150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7">
        <f t="shared" si="7"/>
        <v>300</v>
      </c>
      <c r="Q33" s="7">
        <f t="shared" si="1"/>
        <v>300</v>
      </c>
      <c r="R33" s="7">
        <f t="shared" si="2"/>
        <v>0</v>
      </c>
      <c r="S33" s="7">
        <f t="shared" si="3"/>
        <v>0</v>
      </c>
      <c r="T33" s="7">
        <f t="shared" si="4"/>
        <v>0</v>
      </c>
    </row>
    <row r="34" spans="1:20" ht="14.45">
      <c r="A34" s="11"/>
      <c r="B34" s="12" t="s">
        <v>48</v>
      </c>
      <c r="C34" s="13">
        <v>100</v>
      </c>
      <c r="D34" s="13">
        <v>91.94</v>
      </c>
      <c r="E34" s="13">
        <v>50</v>
      </c>
      <c r="F34" s="13">
        <v>50</v>
      </c>
      <c r="G34" s="13">
        <v>0</v>
      </c>
      <c r="H34" s="13">
        <v>30.36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7">
        <f>SUM(C34:N34)</f>
        <v>322.3</v>
      </c>
      <c r="Q34" s="7">
        <f>O34</f>
        <v>322.3</v>
      </c>
      <c r="R34" s="7">
        <f>SUM(I34:N34)*2</f>
        <v>0</v>
      </c>
      <c r="S34" s="7">
        <f>SUM(L34:N34)*4</f>
        <v>0</v>
      </c>
      <c r="T34" s="7">
        <f>N34*12</f>
        <v>0</v>
      </c>
    </row>
    <row r="35" spans="1:20" ht="14.45">
      <c r="A35" s="11"/>
      <c r="B35" s="12" t="s">
        <v>49</v>
      </c>
      <c r="C35" s="13">
        <v>2156.09</v>
      </c>
      <c r="D35" s="13">
        <v>2297.15</v>
      </c>
      <c r="E35" s="13">
        <v>2493.9299999999998</v>
      </c>
      <c r="F35" s="13">
        <v>2941.79</v>
      </c>
      <c r="G35" s="13">
        <v>2901.84</v>
      </c>
      <c r="H35" s="13">
        <v>3221.3</v>
      </c>
      <c r="I35" s="13">
        <v>3731.09</v>
      </c>
      <c r="J35" s="13">
        <v>4127.22</v>
      </c>
      <c r="K35" s="13">
        <v>4794.53</v>
      </c>
      <c r="L35" s="13">
        <v>5125.13</v>
      </c>
      <c r="M35" s="13">
        <v>5408.68</v>
      </c>
      <c r="N35" s="13">
        <v>5470.96</v>
      </c>
      <c r="O35" s="7">
        <f t="shared" ref="O35:O37" si="8">SUM(C35:N35)</f>
        <v>44669.71</v>
      </c>
      <c r="Q35" s="7">
        <f>O35</f>
        <v>44669.71</v>
      </c>
      <c r="R35" s="7">
        <f>SUM(I35:N35)*2</f>
        <v>57315.22</v>
      </c>
      <c r="S35" s="7">
        <f>SUM(L35:N35)*4</f>
        <v>64019.08</v>
      </c>
      <c r="T35" s="7">
        <f>N35*12</f>
        <v>65651.520000000004</v>
      </c>
    </row>
    <row r="36" spans="1:20" ht="14.45">
      <c r="A36" s="11"/>
      <c r="B36" s="12" t="s">
        <v>50</v>
      </c>
      <c r="C36" s="13">
        <v>125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325</v>
      </c>
      <c r="K36" s="13">
        <v>0</v>
      </c>
      <c r="L36" s="13">
        <v>0</v>
      </c>
      <c r="M36" s="13">
        <v>0</v>
      </c>
      <c r="N36" s="13">
        <v>0</v>
      </c>
      <c r="O36" s="7">
        <f t="shared" si="8"/>
        <v>450</v>
      </c>
      <c r="Q36" s="7">
        <f>O36</f>
        <v>450</v>
      </c>
      <c r="R36" s="7">
        <f>SUM(I36:N36)*2</f>
        <v>650</v>
      </c>
      <c r="S36" s="7">
        <f>SUM(L36:N36)*4</f>
        <v>0</v>
      </c>
      <c r="T36" s="7">
        <f>N36*12</f>
        <v>0</v>
      </c>
    </row>
    <row r="37" spans="1:20" ht="14.45">
      <c r="A37" s="11"/>
      <c r="B37" s="12" t="s">
        <v>51</v>
      </c>
      <c r="C37" s="13">
        <v>156.4</v>
      </c>
      <c r="D37" s="13">
        <v>0</v>
      </c>
      <c r="E37" s="13">
        <v>0</v>
      </c>
      <c r="F37" s="13">
        <v>0</v>
      </c>
      <c r="G37" s="13">
        <v>50</v>
      </c>
      <c r="H37" s="13">
        <v>30.36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7">
        <f t="shared" si="8"/>
        <v>236.76</v>
      </c>
      <c r="Q37" s="7">
        <f t="shared" si="1"/>
        <v>236.76</v>
      </c>
      <c r="R37" s="7">
        <f t="shared" si="2"/>
        <v>0</v>
      </c>
      <c r="S37" s="7">
        <f t="shared" si="3"/>
        <v>0</v>
      </c>
      <c r="T37" s="7">
        <f t="shared" si="4"/>
        <v>0</v>
      </c>
    </row>
    <row r="38" spans="1:20" ht="14.45">
      <c r="B38" s="21" t="s">
        <v>31</v>
      </c>
      <c r="C38" s="1">
        <f t="shared" ref="C38:K38" si="9">SUM(C18:C37)</f>
        <v>53729.780000000006</v>
      </c>
      <c r="D38" s="1">
        <f t="shared" si="9"/>
        <v>55759.76</v>
      </c>
      <c r="E38" s="1">
        <f t="shared" si="9"/>
        <v>86409.01999999999</v>
      </c>
      <c r="F38" s="1">
        <f t="shared" si="9"/>
        <v>39773.47</v>
      </c>
      <c r="G38" s="1">
        <f t="shared" si="9"/>
        <v>44108.69</v>
      </c>
      <c r="H38" s="1">
        <f t="shared" si="9"/>
        <v>60402.23000000001</v>
      </c>
      <c r="I38" s="1">
        <f t="shared" si="9"/>
        <v>48018.75</v>
      </c>
      <c r="J38" s="1">
        <f t="shared" si="9"/>
        <v>63769.090000000011</v>
      </c>
      <c r="K38" s="1">
        <f t="shared" si="9"/>
        <v>59692.83</v>
      </c>
      <c r="L38" s="1">
        <f>SUM(L18:L37)</f>
        <v>63244.4</v>
      </c>
      <c r="M38" s="1">
        <f>SUM(M18:M37)</f>
        <v>62820.250000000007</v>
      </c>
      <c r="N38" s="1">
        <f>SUM(N18:N37)</f>
        <v>79220.77</v>
      </c>
      <c r="O38" s="8">
        <f>SUM(C38:N38)</f>
        <v>716949.04</v>
      </c>
      <c r="Q38" s="8">
        <f t="shared" si="1"/>
        <v>716949.04</v>
      </c>
      <c r="R38" s="8">
        <f t="shared" si="2"/>
        <v>753532.18</v>
      </c>
      <c r="S38" s="8">
        <f t="shared" si="3"/>
        <v>821141.68</v>
      </c>
      <c r="T38" s="8">
        <f t="shared" si="4"/>
        <v>950649.24</v>
      </c>
    </row>
    <row r="39" spans="1:20" ht="14.45">
      <c r="O39" s="6"/>
      <c r="Q39" s="6"/>
      <c r="R39" s="6"/>
      <c r="S39" s="6"/>
      <c r="T39" s="6"/>
    </row>
    <row r="40" spans="1:20" ht="14.45">
      <c r="B40" s="21" t="s">
        <v>22</v>
      </c>
      <c r="C40" s="1">
        <f t="shared" ref="C40:L40" si="10">C38+C15</f>
        <v>324299.71000000002</v>
      </c>
      <c r="D40" s="1">
        <f t="shared" si="10"/>
        <v>335533.38</v>
      </c>
      <c r="E40" s="1">
        <f t="shared" si="10"/>
        <v>342883.43999999994</v>
      </c>
      <c r="F40" s="1">
        <f t="shared" si="10"/>
        <v>311992.21000000008</v>
      </c>
      <c r="G40" s="1">
        <f t="shared" si="10"/>
        <v>316916.63</v>
      </c>
      <c r="H40" s="1">
        <f t="shared" si="10"/>
        <v>322830.37</v>
      </c>
      <c r="I40" s="1">
        <f t="shared" si="10"/>
        <v>302013.65000000002</v>
      </c>
      <c r="J40" s="1">
        <f t="shared" si="10"/>
        <v>308723.03000000003</v>
      </c>
      <c r="K40" s="1">
        <f t="shared" si="10"/>
        <v>354552.22450000007</v>
      </c>
      <c r="L40" s="1">
        <f t="shared" si="10"/>
        <v>372579.18</v>
      </c>
      <c r="M40" s="1">
        <f t="shared" ref="M40:N40" si="11">M38+M15</f>
        <v>382838.56999999995</v>
      </c>
      <c r="N40" s="1">
        <f t="shared" si="11"/>
        <v>395868.52</v>
      </c>
      <c r="O40" s="8">
        <f>SUM(C40:N40)</f>
        <v>4071030.9145</v>
      </c>
      <c r="Q40" s="8">
        <f t="shared" si="1"/>
        <v>4071030.9145</v>
      </c>
      <c r="R40" s="8">
        <f t="shared" si="2"/>
        <v>4233150.3490000004</v>
      </c>
      <c r="S40" s="8">
        <f t="shared" si="3"/>
        <v>4605145.08</v>
      </c>
      <c r="T40" s="8">
        <f t="shared" si="4"/>
        <v>4750422.24</v>
      </c>
    </row>
    <row r="41" spans="1:20" ht="14.45">
      <c r="O41" s="6"/>
      <c r="Q41" s="6"/>
      <c r="R41" s="6"/>
      <c r="S41" s="6"/>
      <c r="T41" s="6"/>
    </row>
    <row r="42" spans="1:20" ht="14.45">
      <c r="A42" s="18" t="s">
        <v>52</v>
      </c>
      <c r="O42" s="6"/>
      <c r="Q42" s="6"/>
      <c r="R42" s="6"/>
      <c r="S42" s="6"/>
      <c r="T42" s="6"/>
    </row>
    <row r="43" spans="1:20" ht="14.45">
      <c r="A43" s="19" t="s">
        <v>53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"/>
      <c r="Q43" s="6"/>
      <c r="R43" s="6"/>
      <c r="S43" s="6"/>
      <c r="T43" s="6"/>
    </row>
    <row r="44" spans="1:20" ht="14.45">
      <c r="A44" s="14"/>
      <c r="B44" s="12" t="s">
        <v>54</v>
      </c>
      <c r="C44" s="13">
        <v>11129.41</v>
      </c>
      <c r="D44" s="13">
        <v>11738.87</v>
      </c>
      <c r="E44" s="13">
        <v>11738.87</v>
      </c>
      <c r="F44" s="22">
        <v>11410.94</v>
      </c>
      <c r="G44" s="13">
        <v>13882.11</v>
      </c>
      <c r="H44" s="13">
        <v>14139.16</v>
      </c>
      <c r="I44" s="13">
        <v>14139.16</v>
      </c>
      <c r="J44" s="13">
        <v>14139.16</v>
      </c>
      <c r="K44" s="13">
        <v>13632.26</v>
      </c>
      <c r="L44" s="13">
        <v>13632.26</v>
      </c>
      <c r="M44" s="13">
        <v>11288.32</v>
      </c>
      <c r="N44" s="13">
        <v>10965.08</v>
      </c>
      <c r="O44" s="7">
        <f t="shared" ref="O44:O47" si="12">SUM(C44:N44)</f>
        <v>151835.59999999998</v>
      </c>
      <c r="Q44" s="7">
        <f t="shared" ref="Q44:Q47" si="13">O44</f>
        <v>151835.59999999998</v>
      </c>
      <c r="R44" s="7">
        <f t="shared" ref="R44:R47" si="14">SUM(I44:N44)*2</f>
        <v>155592.48000000001</v>
      </c>
      <c r="S44" s="7">
        <f t="shared" ref="S44:S47" si="15">SUM(L44:N44)*4</f>
        <v>143542.64000000001</v>
      </c>
      <c r="T44" s="7">
        <f t="shared" ref="T44:T47" si="16">N44*12</f>
        <v>131580.96</v>
      </c>
    </row>
    <row r="45" spans="1:20" ht="14.45">
      <c r="A45" s="14"/>
      <c r="B45" s="12" t="s">
        <v>55</v>
      </c>
      <c r="C45" s="13">
        <v>9104.5300000000007</v>
      </c>
      <c r="D45" s="13">
        <v>9636.27</v>
      </c>
      <c r="E45" s="13">
        <v>9636.27</v>
      </c>
      <c r="F45" s="22">
        <v>9494.8799999999992</v>
      </c>
      <c r="G45" s="13">
        <v>7604.8</v>
      </c>
      <c r="H45" s="13">
        <v>11495.06</v>
      </c>
      <c r="I45" s="13">
        <v>11549.35</v>
      </c>
      <c r="J45" s="13">
        <v>11549.35</v>
      </c>
      <c r="K45" s="13">
        <v>11466.23</v>
      </c>
      <c r="L45" s="13">
        <v>11466.23</v>
      </c>
      <c r="M45" s="13">
        <v>9370.2999999999993</v>
      </c>
      <c r="N45" s="13">
        <v>10387.709999999999</v>
      </c>
      <c r="O45" s="7">
        <f t="shared" si="12"/>
        <v>122760.98000000001</v>
      </c>
      <c r="Q45" s="7">
        <f t="shared" si="13"/>
        <v>122760.98000000001</v>
      </c>
      <c r="R45" s="7">
        <f t="shared" si="14"/>
        <v>131578.34000000003</v>
      </c>
      <c r="S45" s="7">
        <f t="shared" si="15"/>
        <v>124896.95999999999</v>
      </c>
      <c r="T45" s="7">
        <f t="shared" si="16"/>
        <v>124652.51999999999</v>
      </c>
    </row>
    <row r="46" spans="1:20" ht="14.45">
      <c r="A46" s="14"/>
      <c r="B46" s="12" t="s">
        <v>56</v>
      </c>
      <c r="C46" s="13">
        <v>3072</v>
      </c>
      <c r="D46" s="13">
        <v>1199</v>
      </c>
      <c r="E46" s="13">
        <v>1199</v>
      </c>
      <c r="F46" s="22">
        <v>1199</v>
      </c>
      <c r="G46" s="22">
        <v>1224.6500000000001</v>
      </c>
      <c r="H46" s="22">
        <v>1248.78</v>
      </c>
      <c r="I46" s="22">
        <v>1206.44</v>
      </c>
      <c r="J46" s="22">
        <v>1199</v>
      </c>
      <c r="K46" s="22">
        <v>599.5</v>
      </c>
      <c r="L46" s="22">
        <v>1206.29</v>
      </c>
      <c r="M46" s="22">
        <v>701.49</v>
      </c>
      <c r="N46" s="22">
        <v>1200.6099999999999</v>
      </c>
      <c r="O46" s="7">
        <f t="shared" si="12"/>
        <v>15255.76</v>
      </c>
      <c r="Q46" s="7">
        <f t="shared" si="13"/>
        <v>15255.76</v>
      </c>
      <c r="R46" s="7">
        <f t="shared" si="14"/>
        <v>12226.659999999998</v>
      </c>
      <c r="S46" s="7">
        <f t="shared" si="15"/>
        <v>12433.56</v>
      </c>
      <c r="T46" s="7">
        <f t="shared" si="16"/>
        <v>14407.32</v>
      </c>
    </row>
    <row r="47" spans="1:20" ht="14.45">
      <c r="A47" s="14"/>
      <c r="B47" s="12" t="s">
        <v>57</v>
      </c>
      <c r="C47" s="13">
        <v>2184.92</v>
      </c>
      <c r="D47" s="13">
        <v>1774.54</v>
      </c>
      <c r="E47" s="13">
        <v>1774.54</v>
      </c>
      <c r="F47" s="22">
        <v>1829.67</v>
      </c>
      <c r="G47" s="13">
        <v>1935.05</v>
      </c>
      <c r="H47" s="13">
        <v>2185.46</v>
      </c>
      <c r="I47" s="13">
        <v>2315.92</v>
      </c>
      <c r="J47" s="13">
        <v>2382.12</v>
      </c>
      <c r="K47" s="13">
        <v>1412.93</v>
      </c>
      <c r="L47" s="13">
        <v>1412.93</v>
      </c>
      <c r="M47" s="13">
        <v>1487.42</v>
      </c>
      <c r="N47" s="13">
        <v>1459.22</v>
      </c>
      <c r="O47" s="7">
        <f t="shared" si="12"/>
        <v>22154.720000000001</v>
      </c>
      <c r="Q47" s="7">
        <f t="shared" si="13"/>
        <v>22154.720000000001</v>
      </c>
      <c r="R47" s="7">
        <f t="shared" si="14"/>
        <v>20941.079999999998</v>
      </c>
      <c r="S47" s="7">
        <f t="shared" si="15"/>
        <v>17438.280000000002</v>
      </c>
      <c r="T47" s="7">
        <f t="shared" si="16"/>
        <v>17510.64</v>
      </c>
    </row>
    <row r="48" spans="1:20" ht="14.45">
      <c r="B48" s="21" t="s">
        <v>53</v>
      </c>
      <c r="C48" s="1">
        <f t="shared" ref="C48:L48" si="17">SUM(C44:C47)</f>
        <v>25490.86</v>
      </c>
      <c r="D48" s="1">
        <f t="shared" si="17"/>
        <v>24348.68</v>
      </c>
      <c r="E48" s="1">
        <f t="shared" si="17"/>
        <v>24348.68</v>
      </c>
      <c r="F48" s="1">
        <f t="shared" si="17"/>
        <v>23934.489999999998</v>
      </c>
      <c r="G48" s="1">
        <f t="shared" si="17"/>
        <v>24646.61</v>
      </c>
      <c r="H48" s="1">
        <f t="shared" si="17"/>
        <v>29068.46</v>
      </c>
      <c r="I48" s="1">
        <f t="shared" si="17"/>
        <v>29210.870000000003</v>
      </c>
      <c r="J48" s="1">
        <f t="shared" si="17"/>
        <v>29269.63</v>
      </c>
      <c r="K48" s="1">
        <f t="shared" si="17"/>
        <v>27110.92</v>
      </c>
      <c r="L48" s="1">
        <f t="shared" si="17"/>
        <v>27717.71</v>
      </c>
      <c r="M48" s="1">
        <f t="shared" ref="M48:N48" si="18">SUM(M44:M47)</f>
        <v>22847.53</v>
      </c>
      <c r="N48" s="1">
        <f t="shared" si="18"/>
        <v>24012.620000000003</v>
      </c>
      <c r="O48" s="8">
        <f>SUM(C48:N48)</f>
        <v>312007.06000000006</v>
      </c>
      <c r="Q48" s="8">
        <f t="shared" si="1"/>
        <v>312007.06000000006</v>
      </c>
      <c r="R48" s="8">
        <f t="shared" si="2"/>
        <v>320338.56</v>
      </c>
      <c r="S48" s="8">
        <f t="shared" si="3"/>
        <v>298311.44</v>
      </c>
      <c r="T48" s="8">
        <f t="shared" si="4"/>
        <v>288151.44000000006</v>
      </c>
    </row>
    <row r="49" spans="1:20" ht="14.45">
      <c r="O49" s="6"/>
      <c r="Q49" s="6"/>
      <c r="R49" s="6"/>
      <c r="S49" s="6"/>
      <c r="T49" s="6"/>
    </row>
    <row r="50" spans="1:20" ht="14.45">
      <c r="A50" s="19" t="s">
        <v>58</v>
      </c>
      <c r="O50" s="6"/>
      <c r="Q50" s="6"/>
      <c r="R50" s="6"/>
      <c r="S50" s="6"/>
      <c r="T50" s="6"/>
    </row>
    <row r="51" spans="1:20" ht="14.45">
      <c r="A51" s="14"/>
      <c r="B51" s="12" t="s">
        <v>59</v>
      </c>
      <c r="C51" s="13">
        <v>2715.87</v>
      </c>
      <c r="D51" s="13">
        <v>3060.6</v>
      </c>
      <c r="E51" s="13">
        <v>3600.6</v>
      </c>
      <c r="F51" s="13">
        <v>3049.27</v>
      </c>
      <c r="G51" s="13">
        <v>3516.71</v>
      </c>
      <c r="H51" s="13">
        <v>3458.38</v>
      </c>
      <c r="I51" s="13">
        <v>4693.8</v>
      </c>
      <c r="J51" s="13">
        <v>3028.21</v>
      </c>
      <c r="K51" s="13">
        <v>4335.8500000000004</v>
      </c>
      <c r="L51" s="13">
        <v>737.78</v>
      </c>
      <c r="M51" s="13">
        <v>3078.33</v>
      </c>
      <c r="N51" s="13">
        <v>3762.79</v>
      </c>
      <c r="O51" s="7">
        <f>SUM(C51:N51)</f>
        <v>39038.19</v>
      </c>
      <c r="Q51" s="7">
        <f t="shared" si="1"/>
        <v>39038.19</v>
      </c>
      <c r="R51" s="7">
        <f t="shared" si="2"/>
        <v>39273.520000000004</v>
      </c>
      <c r="S51" s="7">
        <f t="shared" si="3"/>
        <v>30315.599999999999</v>
      </c>
      <c r="T51" s="7">
        <f t="shared" si="4"/>
        <v>45153.479999999996</v>
      </c>
    </row>
    <row r="52" spans="1:20" ht="14.45">
      <c r="A52" s="14"/>
      <c r="B52" s="12" t="s">
        <v>60</v>
      </c>
      <c r="C52" s="13">
        <v>4483.26</v>
      </c>
      <c r="D52" s="13">
        <v>1846.02</v>
      </c>
      <c r="E52" s="13">
        <v>1413.54</v>
      </c>
      <c r="F52" s="13">
        <v>1493.54</v>
      </c>
      <c r="G52" s="13">
        <v>-699.88</v>
      </c>
      <c r="H52" s="13">
        <v>1342.13</v>
      </c>
      <c r="I52" s="13">
        <v>1656.91</v>
      </c>
      <c r="J52" s="13">
        <v>1959.21</v>
      </c>
      <c r="K52" s="13">
        <v>1340.67</v>
      </c>
      <c r="L52" s="13">
        <v>1533.64</v>
      </c>
      <c r="M52" s="13">
        <v>1146.8399999999999</v>
      </c>
      <c r="N52" s="13">
        <v>1582.44</v>
      </c>
      <c r="O52" s="7">
        <f>SUM(C52:N52)</f>
        <v>19098.319999999996</v>
      </c>
      <c r="Q52" s="7">
        <f>O52</f>
        <v>19098.319999999996</v>
      </c>
      <c r="R52" s="7">
        <f>SUM(I52:N52)*2</f>
        <v>18439.420000000002</v>
      </c>
      <c r="S52" s="7">
        <f>SUM(L52:N52)*4</f>
        <v>17051.68</v>
      </c>
      <c r="T52" s="7">
        <f>N52*12</f>
        <v>18989.28</v>
      </c>
    </row>
    <row r="53" spans="1:20" ht="14.45">
      <c r="A53" s="14"/>
      <c r="B53" s="12" t="s">
        <v>61</v>
      </c>
      <c r="C53" s="13">
        <v>856.26</v>
      </c>
      <c r="D53" s="13">
        <v>534.46</v>
      </c>
      <c r="E53" s="13">
        <v>636.92000000000007</v>
      </c>
      <c r="F53" s="13">
        <v>445.08</v>
      </c>
      <c r="G53" s="13">
        <v>412.69</v>
      </c>
      <c r="H53" s="13">
        <v>591.99</v>
      </c>
      <c r="I53" s="13">
        <v>356.68</v>
      </c>
      <c r="J53" s="13">
        <v>-898.75</v>
      </c>
      <c r="K53" s="13">
        <v>935.52</v>
      </c>
      <c r="L53" s="13">
        <v>869.29</v>
      </c>
      <c r="M53" s="13">
        <v>440.69</v>
      </c>
      <c r="N53" s="13">
        <v>528.99</v>
      </c>
      <c r="O53" s="7">
        <f>SUM(C53:N53)</f>
        <v>5709.82</v>
      </c>
      <c r="Q53" s="7">
        <f t="shared" si="1"/>
        <v>5709.82</v>
      </c>
      <c r="R53" s="7">
        <f t="shared" si="2"/>
        <v>4464.84</v>
      </c>
      <c r="S53" s="7">
        <f t="shared" si="3"/>
        <v>7355.88</v>
      </c>
      <c r="T53" s="7">
        <f t="shared" si="4"/>
        <v>6347.88</v>
      </c>
    </row>
    <row r="54" spans="1:20" ht="14.45">
      <c r="A54" s="14"/>
      <c r="B54" s="12" t="s">
        <v>62</v>
      </c>
      <c r="C54" s="13">
        <v>3420.1</v>
      </c>
      <c r="D54" s="13">
        <v>3666.8</v>
      </c>
      <c r="E54" s="13">
        <v>3481.7749999999996</v>
      </c>
      <c r="F54" s="13">
        <v>3541.4</v>
      </c>
      <c r="G54" s="13">
        <v>3516.8</v>
      </c>
      <c r="H54" s="13">
        <v>3541.4</v>
      </c>
      <c r="I54" s="13">
        <v>3516.8</v>
      </c>
      <c r="J54" s="13">
        <v>3516.8</v>
      </c>
      <c r="K54" s="13">
        <v>3516.8</v>
      </c>
      <c r="L54" s="13">
        <v>3516.8</v>
      </c>
      <c r="M54" s="13">
        <v>3516.8</v>
      </c>
      <c r="N54" s="13">
        <v>3516.8</v>
      </c>
      <c r="O54" s="7">
        <f>SUM(C54:N54)</f>
        <v>42269.075000000004</v>
      </c>
      <c r="Q54" s="7">
        <f t="shared" si="1"/>
        <v>42269.075000000004</v>
      </c>
      <c r="R54" s="7">
        <f t="shared" si="2"/>
        <v>42201.599999999999</v>
      </c>
      <c r="S54" s="7">
        <f t="shared" si="3"/>
        <v>42201.600000000006</v>
      </c>
      <c r="T54" s="7">
        <f t="shared" si="4"/>
        <v>42201.600000000006</v>
      </c>
    </row>
    <row r="55" spans="1:20" ht="14.45">
      <c r="B55" s="21" t="s">
        <v>58</v>
      </c>
      <c r="C55" s="1">
        <f t="shared" ref="C55:L55" si="19">SUM(C51:C54)</f>
        <v>11475.49</v>
      </c>
      <c r="D55" s="1">
        <f t="shared" si="19"/>
        <v>9107.880000000001</v>
      </c>
      <c r="E55" s="1">
        <f t="shared" si="19"/>
        <v>9132.8349999999991</v>
      </c>
      <c r="F55" s="1">
        <f t="shared" si="19"/>
        <v>8529.2899999999991</v>
      </c>
      <c r="G55" s="1">
        <f t="shared" si="19"/>
        <v>6746.32</v>
      </c>
      <c r="H55" s="1">
        <f t="shared" si="19"/>
        <v>8933.9</v>
      </c>
      <c r="I55" s="1">
        <f t="shared" si="19"/>
        <v>10224.19</v>
      </c>
      <c r="J55" s="1">
        <f t="shared" si="19"/>
        <v>7605.47</v>
      </c>
      <c r="K55" s="1">
        <f t="shared" si="19"/>
        <v>10128.84</v>
      </c>
      <c r="L55" s="1">
        <f t="shared" si="19"/>
        <v>6657.51</v>
      </c>
      <c r="M55" s="1">
        <f t="shared" ref="M55:N55" si="20">SUM(M51:M54)</f>
        <v>8182.66</v>
      </c>
      <c r="N55" s="1">
        <f t="shared" si="20"/>
        <v>9391.02</v>
      </c>
      <c r="O55" s="8">
        <f>SUM(C55:N55)</f>
        <v>106115.405</v>
      </c>
      <c r="Q55" s="8">
        <f t="shared" si="1"/>
        <v>106115.405</v>
      </c>
      <c r="R55" s="8">
        <f t="shared" si="2"/>
        <v>104379.38</v>
      </c>
      <c r="S55" s="8">
        <f t="shared" si="3"/>
        <v>96924.760000000009</v>
      </c>
      <c r="T55" s="8">
        <f t="shared" si="4"/>
        <v>112692.24</v>
      </c>
    </row>
    <row r="56" spans="1:20" ht="14.45">
      <c r="O56" s="6"/>
      <c r="Q56" s="6"/>
      <c r="R56" s="6"/>
      <c r="S56" s="6"/>
      <c r="T56" s="6"/>
    </row>
    <row r="57" spans="1:20" ht="14.45">
      <c r="A57" s="19" t="s">
        <v>63</v>
      </c>
      <c r="O57" s="6"/>
      <c r="Q57" s="6"/>
      <c r="R57" s="6"/>
      <c r="S57" s="6"/>
      <c r="T57" s="6"/>
    </row>
    <row r="58" spans="1:20" ht="14.45">
      <c r="A58" s="14"/>
      <c r="B58" s="12" t="s">
        <v>64</v>
      </c>
      <c r="C58" s="13">
        <v>638.61</v>
      </c>
      <c r="D58" s="13">
        <v>-148.75</v>
      </c>
      <c r="E58" s="13">
        <v>339</v>
      </c>
      <c r="F58" s="13">
        <v>606.5</v>
      </c>
      <c r="G58" s="13">
        <v>0</v>
      </c>
      <c r="H58" s="13">
        <v>66.680000000000007</v>
      </c>
      <c r="I58" s="13">
        <v>0</v>
      </c>
      <c r="J58" s="13">
        <v>631.9</v>
      </c>
      <c r="K58" s="13">
        <v>0</v>
      </c>
      <c r="L58" s="13">
        <v>0</v>
      </c>
      <c r="M58" s="13">
        <v>0</v>
      </c>
      <c r="N58" s="13">
        <v>0</v>
      </c>
      <c r="O58" s="7">
        <f>SUM(C58:N58)</f>
        <v>2133.94</v>
      </c>
      <c r="Q58" s="7">
        <f t="shared" si="1"/>
        <v>2133.94</v>
      </c>
      <c r="R58" s="7">
        <f t="shared" si="2"/>
        <v>1263.8</v>
      </c>
      <c r="S58" s="7">
        <f t="shared" si="3"/>
        <v>0</v>
      </c>
      <c r="T58" s="7">
        <f t="shared" si="4"/>
        <v>0</v>
      </c>
    </row>
    <row r="59" spans="1:20" ht="14.45">
      <c r="A59" s="14"/>
      <c r="B59" s="12" t="s">
        <v>65</v>
      </c>
      <c r="C59" s="13">
        <v>630.83000000000004</v>
      </c>
      <c r="D59" s="13">
        <v>459.48</v>
      </c>
      <c r="E59" s="13">
        <v>228.87</v>
      </c>
      <c r="F59" s="13">
        <v>109.71</v>
      </c>
      <c r="G59" s="13">
        <v>185.75</v>
      </c>
      <c r="H59" s="13">
        <v>660.12</v>
      </c>
      <c r="I59" s="13">
        <v>451.12</v>
      </c>
      <c r="J59" s="13">
        <v>512.25</v>
      </c>
      <c r="K59" s="13">
        <v>726.53</v>
      </c>
      <c r="L59" s="13">
        <v>90.38</v>
      </c>
      <c r="M59" s="13">
        <v>353.11</v>
      </c>
      <c r="N59" s="13">
        <v>1128.0899999999999</v>
      </c>
      <c r="O59" s="7">
        <f t="shared" ref="O59:O66" si="21">SUM(C59:N59)</f>
        <v>5536.24</v>
      </c>
      <c r="Q59" s="7">
        <f t="shared" si="1"/>
        <v>5536.24</v>
      </c>
      <c r="R59" s="7">
        <f t="shared" si="2"/>
        <v>6522.9600000000009</v>
      </c>
      <c r="S59" s="7">
        <f t="shared" si="3"/>
        <v>6286.32</v>
      </c>
      <c r="T59" s="7">
        <f t="shared" si="4"/>
        <v>13537.079999999998</v>
      </c>
    </row>
    <row r="60" spans="1:20" ht="14.45">
      <c r="A60" s="14"/>
      <c r="B60" s="12" t="s">
        <v>66</v>
      </c>
      <c r="C60" s="13">
        <v>3.1</v>
      </c>
      <c r="D60" s="13">
        <v>74.069999999999993</v>
      </c>
      <c r="E60" s="13">
        <v>119.04</v>
      </c>
      <c r="F60" s="13">
        <v>60.39</v>
      </c>
      <c r="G60" s="13">
        <v>54.35</v>
      </c>
      <c r="H60" s="13">
        <v>0</v>
      </c>
      <c r="I60" s="13">
        <v>149.91999999999999</v>
      </c>
      <c r="J60" s="13">
        <v>320.93</v>
      </c>
      <c r="K60" s="13">
        <v>0</v>
      </c>
      <c r="L60" s="13">
        <v>0</v>
      </c>
      <c r="M60" s="13">
        <v>0</v>
      </c>
      <c r="N60" s="13">
        <v>0</v>
      </c>
      <c r="O60" s="7">
        <f t="shared" si="21"/>
        <v>781.8</v>
      </c>
      <c r="Q60" s="7">
        <f t="shared" si="1"/>
        <v>781.8</v>
      </c>
      <c r="R60" s="7">
        <f t="shared" si="2"/>
        <v>941.7</v>
      </c>
      <c r="S60" s="7">
        <f t="shared" si="3"/>
        <v>0</v>
      </c>
      <c r="T60" s="7">
        <f t="shared" si="4"/>
        <v>0</v>
      </c>
    </row>
    <row r="61" spans="1:20" ht="14.45">
      <c r="A61" s="14"/>
      <c r="B61" s="12" t="s">
        <v>67</v>
      </c>
      <c r="C61" s="13">
        <v>0</v>
      </c>
      <c r="D61" s="13">
        <v>860.36</v>
      </c>
      <c r="E61" s="13">
        <v>0</v>
      </c>
      <c r="F61" s="13">
        <v>0</v>
      </c>
      <c r="G61" s="13">
        <v>0</v>
      </c>
      <c r="H61" s="13">
        <v>812.05</v>
      </c>
      <c r="I61" s="13">
        <v>2132.0500000000002</v>
      </c>
      <c r="J61" s="13">
        <v>778.25</v>
      </c>
      <c r="K61" s="13">
        <v>0</v>
      </c>
      <c r="L61" s="13">
        <v>0</v>
      </c>
      <c r="M61" s="13">
        <v>950.43</v>
      </c>
      <c r="N61" s="13">
        <v>1581.87</v>
      </c>
      <c r="O61" s="7">
        <f t="shared" si="21"/>
        <v>7115.01</v>
      </c>
      <c r="Q61" s="7">
        <f t="shared" si="1"/>
        <v>7115.01</v>
      </c>
      <c r="R61" s="7">
        <f t="shared" si="2"/>
        <v>10885.2</v>
      </c>
      <c r="S61" s="7">
        <f t="shared" si="3"/>
        <v>10129.199999999999</v>
      </c>
      <c r="T61" s="7">
        <f t="shared" si="4"/>
        <v>18982.439999999999</v>
      </c>
    </row>
    <row r="62" spans="1:20" ht="14.45">
      <c r="A62" s="14"/>
      <c r="B62" s="12" t="s">
        <v>68</v>
      </c>
      <c r="C62" s="13">
        <v>0</v>
      </c>
      <c r="D62" s="13">
        <v>0</v>
      </c>
      <c r="E62" s="13">
        <v>20.13</v>
      </c>
      <c r="F62" s="13">
        <v>0</v>
      </c>
      <c r="G62" s="13">
        <v>549.41999999999996</v>
      </c>
      <c r="H62" s="13">
        <v>44.24</v>
      </c>
      <c r="I62" s="13">
        <v>0</v>
      </c>
      <c r="J62" s="13">
        <v>25.17</v>
      </c>
      <c r="K62" s="13">
        <v>95.39</v>
      </c>
      <c r="L62" s="13">
        <v>696.93</v>
      </c>
      <c r="M62" s="13">
        <v>115.24</v>
      </c>
      <c r="N62" s="13">
        <v>458.33</v>
      </c>
      <c r="O62" s="7">
        <f t="shared" si="21"/>
        <v>2004.8499999999997</v>
      </c>
      <c r="Q62" s="7">
        <f t="shared" si="1"/>
        <v>2004.8499999999997</v>
      </c>
      <c r="R62" s="7">
        <f t="shared" si="2"/>
        <v>2782.12</v>
      </c>
      <c r="S62" s="7">
        <f t="shared" si="3"/>
        <v>5082</v>
      </c>
      <c r="T62" s="7">
        <f t="shared" si="4"/>
        <v>5499.96</v>
      </c>
    </row>
    <row r="63" spans="1:20" ht="14.45">
      <c r="A63" s="14"/>
      <c r="B63" s="12" t="s">
        <v>69</v>
      </c>
      <c r="C63" s="13">
        <v>0</v>
      </c>
      <c r="D63" s="13">
        <v>0</v>
      </c>
      <c r="E63" s="13">
        <v>0</v>
      </c>
      <c r="F63" s="13">
        <v>139.94999999999999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27.18</v>
      </c>
      <c r="M63" s="13">
        <v>179</v>
      </c>
      <c r="N63" s="13">
        <v>260.12</v>
      </c>
      <c r="O63" s="7">
        <f t="shared" si="21"/>
        <v>606.25</v>
      </c>
      <c r="Q63" s="7">
        <f t="shared" si="1"/>
        <v>606.25</v>
      </c>
      <c r="R63" s="7">
        <f t="shared" si="2"/>
        <v>932.6</v>
      </c>
      <c r="S63" s="7">
        <f t="shared" si="3"/>
        <v>1865.2</v>
      </c>
      <c r="T63" s="7">
        <f t="shared" si="4"/>
        <v>3121.44</v>
      </c>
    </row>
    <row r="64" spans="1:20" ht="14.45">
      <c r="A64" s="14"/>
      <c r="B64" s="12" t="s">
        <v>70</v>
      </c>
      <c r="C64" s="13">
        <v>25.16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140</v>
      </c>
      <c r="J64" s="13">
        <v>0</v>
      </c>
      <c r="K64" s="13">
        <v>499.84000000000003</v>
      </c>
      <c r="L64" s="13">
        <v>233.36</v>
      </c>
      <c r="M64" s="13">
        <v>99</v>
      </c>
      <c r="N64" s="13">
        <v>99</v>
      </c>
      <c r="O64" s="7">
        <f t="shared" si="21"/>
        <v>1096.3600000000001</v>
      </c>
      <c r="Q64" s="7">
        <f t="shared" si="1"/>
        <v>1096.3600000000001</v>
      </c>
      <c r="R64" s="7">
        <f t="shared" si="2"/>
        <v>2142.4</v>
      </c>
      <c r="S64" s="7">
        <f t="shared" si="3"/>
        <v>1725.44</v>
      </c>
      <c r="T64" s="7">
        <f t="shared" si="4"/>
        <v>1188</v>
      </c>
    </row>
    <row r="65" spans="1:20" ht="14.45">
      <c r="A65" s="14"/>
      <c r="B65" s="12" t="s">
        <v>71</v>
      </c>
      <c r="C65" s="13">
        <v>0</v>
      </c>
      <c r="D65" s="13">
        <v>0</v>
      </c>
      <c r="E65" s="13">
        <v>1727.75</v>
      </c>
      <c r="F65" s="13">
        <v>2017.23</v>
      </c>
      <c r="G65" s="13">
        <v>3455</v>
      </c>
      <c r="H65" s="13">
        <v>3455</v>
      </c>
      <c r="I65" s="13">
        <v>1727.5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7">
        <f t="shared" si="21"/>
        <v>12382.48</v>
      </c>
      <c r="Q65" s="7">
        <f t="shared" si="1"/>
        <v>12382.48</v>
      </c>
      <c r="R65" s="7">
        <f t="shared" si="2"/>
        <v>3455</v>
      </c>
      <c r="S65" s="7">
        <f t="shared" si="3"/>
        <v>0</v>
      </c>
      <c r="T65" s="7">
        <f t="shared" si="4"/>
        <v>0</v>
      </c>
    </row>
    <row r="66" spans="1:20" ht="14.45">
      <c r="A66" s="14"/>
      <c r="B66" s="12" t="s">
        <v>72</v>
      </c>
      <c r="C66" s="13">
        <v>0</v>
      </c>
      <c r="D66" s="13">
        <v>0</v>
      </c>
      <c r="E66" s="13">
        <v>0</v>
      </c>
      <c r="F66" s="13">
        <v>36.4</v>
      </c>
      <c r="G66" s="13">
        <v>0</v>
      </c>
      <c r="H66" s="13">
        <v>0</v>
      </c>
      <c r="I66" s="13">
        <v>200</v>
      </c>
      <c r="J66" s="13">
        <v>150</v>
      </c>
      <c r="K66" s="13">
        <v>139</v>
      </c>
      <c r="L66" s="13">
        <v>0</v>
      </c>
      <c r="M66" s="13">
        <v>0</v>
      </c>
      <c r="N66" s="13">
        <v>0</v>
      </c>
      <c r="O66" s="7">
        <f t="shared" si="21"/>
        <v>525.4</v>
      </c>
      <c r="Q66" s="7">
        <f t="shared" si="1"/>
        <v>525.4</v>
      </c>
      <c r="R66" s="7">
        <f t="shared" si="2"/>
        <v>978</v>
      </c>
      <c r="S66" s="7">
        <f t="shared" si="3"/>
        <v>0</v>
      </c>
      <c r="T66" s="7">
        <f t="shared" si="4"/>
        <v>0</v>
      </c>
    </row>
    <row r="67" spans="1:20" ht="14.45">
      <c r="B67" s="21" t="s">
        <v>63</v>
      </c>
      <c r="C67" s="1">
        <f t="shared" ref="C67:E67" si="22">SUM(C58:C66)</f>
        <v>1297.7</v>
      </c>
      <c r="D67" s="1">
        <f t="shared" si="22"/>
        <v>1245.1600000000001</v>
      </c>
      <c r="E67" s="1">
        <f t="shared" si="22"/>
        <v>2434.79</v>
      </c>
      <c r="F67" s="1">
        <f>SUM(F58:F66)</f>
        <v>2970.18</v>
      </c>
      <c r="G67" s="1">
        <f t="shared" ref="G67:L67" si="23">SUM(G58:G66)</f>
        <v>4244.5200000000004</v>
      </c>
      <c r="H67" s="1">
        <f t="shared" si="23"/>
        <v>5038.09</v>
      </c>
      <c r="I67" s="1">
        <f t="shared" si="23"/>
        <v>4800.59</v>
      </c>
      <c r="J67" s="1">
        <f t="shared" si="23"/>
        <v>2418.5</v>
      </c>
      <c r="K67" s="1">
        <f t="shared" si="23"/>
        <v>1460.76</v>
      </c>
      <c r="L67" s="1">
        <f t="shared" si="23"/>
        <v>1047.8499999999999</v>
      </c>
      <c r="M67" s="1">
        <f t="shared" ref="M67:N67" si="24">SUM(M58:M66)</f>
        <v>1696.78</v>
      </c>
      <c r="N67" s="1">
        <f t="shared" si="24"/>
        <v>3527.41</v>
      </c>
      <c r="O67" s="8">
        <f>SUM(C67:N67)</f>
        <v>32182.329999999998</v>
      </c>
      <c r="Q67" s="8">
        <f t="shared" si="1"/>
        <v>32182.329999999998</v>
      </c>
      <c r="R67" s="8">
        <f t="shared" si="2"/>
        <v>29903.780000000002</v>
      </c>
      <c r="S67" s="8">
        <f t="shared" si="3"/>
        <v>25088.16</v>
      </c>
      <c r="T67" s="8">
        <f t="shared" si="4"/>
        <v>42328.92</v>
      </c>
    </row>
    <row r="68" spans="1:20" ht="14.45">
      <c r="O68" s="6"/>
      <c r="Q68" s="6"/>
      <c r="R68" s="6"/>
      <c r="S68" s="6"/>
      <c r="T68" s="6"/>
    </row>
    <row r="69" spans="1:20" ht="14.45">
      <c r="A69" s="19" t="s">
        <v>73</v>
      </c>
      <c r="O69" s="6"/>
      <c r="Q69" s="6"/>
      <c r="R69" s="6"/>
      <c r="S69" s="6"/>
      <c r="T69" s="6"/>
    </row>
    <row r="70" spans="1:20" ht="14.45">
      <c r="A70" s="14"/>
      <c r="B70" s="12" t="s">
        <v>74</v>
      </c>
      <c r="C70" s="13">
        <v>3424.03</v>
      </c>
      <c r="D70" s="13">
        <v>3046.33</v>
      </c>
      <c r="E70" s="13">
        <v>2648.79</v>
      </c>
      <c r="F70" s="13">
        <v>1413.98</v>
      </c>
      <c r="G70" s="13">
        <v>2634.13</v>
      </c>
      <c r="H70" s="13">
        <v>1880.18</v>
      </c>
      <c r="I70" s="13">
        <v>2396.67</v>
      </c>
      <c r="J70" s="13">
        <v>2396.67</v>
      </c>
      <c r="K70" s="13">
        <v>2722.83</v>
      </c>
      <c r="L70" s="13">
        <v>1075.1199999999999</v>
      </c>
      <c r="M70" s="13">
        <v>2427</v>
      </c>
      <c r="N70" s="13">
        <v>2705</v>
      </c>
      <c r="O70" s="7">
        <f>SUM(C70:N70)</f>
        <v>28770.73</v>
      </c>
      <c r="Q70" s="7">
        <f t="shared" si="1"/>
        <v>28770.73</v>
      </c>
      <c r="R70" s="7">
        <f t="shared" si="2"/>
        <v>27446.58</v>
      </c>
      <c r="S70" s="7">
        <f t="shared" si="3"/>
        <v>24828.48</v>
      </c>
      <c r="T70" s="7">
        <f t="shared" si="4"/>
        <v>32460</v>
      </c>
    </row>
    <row r="71" spans="1:20" ht="14.45">
      <c r="A71" s="14"/>
      <c r="B71" s="12" t="s">
        <v>75</v>
      </c>
      <c r="C71" s="13">
        <v>635.4</v>
      </c>
      <c r="D71" s="13">
        <v>895.27</v>
      </c>
      <c r="E71" s="13">
        <v>429.83</v>
      </c>
      <c r="F71" s="13">
        <v>552.44000000000005</v>
      </c>
      <c r="G71" s="13">
        <v>423.91</v>
      </c>
      <c r="H71" s="13">
        <v>1225.96</v>
      </c>
      <c r="I71" s="13">
        <v>608.52</v>
      </c>
      <c r="J71" s="13">
        <v>700.94</v>
      </c>
      <c r="K71" s="13">
        <v>592.91</v>
      </c>
      <c r="L71" s="13">
        <v>1155.2</v>
      </c>
      <c r="M71" s="13">
        <v>249.09</v>
      </c>
      <c r="N71" s="13">
        <v>504.24</v>
      </c>
      <c r="O71" s="7">
        <f>SUM(C71:N71)</f>
        <v>7973.71</v>
      </c>
      <c r="Q71" s="7">
        <f t="shared" si="1"/>
        <v>7973.71</v>
      </c>
      <c r="R71" s="7">
        <f t="shared" si="2"/>
        <v>7621.7999999999993</v>
      </c>
      <c r="S71" s="7">
        <f t="shared" si="3"/>
        <v>7634.12</v>
      </c>
      <c r="T71" s="7">
        <f t="shared" si="4"/>
        <v>6050.88</v>
      </c>
    </row>
    <row r="72" spans="1:20" ht="14.45">
      <c r="A72" s="14"/>
      <c r="B72" s="12" t="s">
        <v>76</v>
      </c>
      <c r="C72" s="13">
        <v>121.01</v>
      </c>
      <c r="D72" s="13">
        <v>264.12</v>
      </c>
      <c r="E72" s="13">
        <v>50.62</v>
      </c>
      <c r="F72" s="13">
        <v>154.26</v>
      </c>
      <c r="G72" s="13">
        <v>81.2</v>
      </c>
      <c r="H72" s="13">
        <v>746.72</v>
      </c>
      <c r="I72" s="13">
        <v>638.69000000000005</v>
      </c>
      <c r="J72" s="13">
        <v>268.75</v>
      </c>
      <c r="K72" s="13">
        <v>133.29</v>
      </c>
      <c r="L72" s="13">
        <v>78.150000000000006</v>
      </c>
      <c r="M72" s="13">
        <v>0</v>
      </c>
      <c r="N72" s="13">
        <v>159.07</v>
      </c>
      <c r="O72" s="7">
        <f>SUM(C72:N72)</f>
        <v>2695.88</v>
      </c>
      <c r="Q72" s="7">
        <f t="shared" si="1"/>
        <v>2695.88</v>
      </c>
      <c r="R72" s="7">
        <f t="shared" si="2"/>
        <v>2555.9</v>
      </c>
      <c r="S72" s="7">
        <f t="shared" si="3"/>
        <v>948.88</v>
      </c>
      <c r="T72" s="7">
        <f t="shared" si="4"/>
        <v>1908.84</v>
      </c>
    </row>
    <row r="73" spans="1:20" ht="14.45">
      <c r="A73" s="14"/>
      <c r="B73" s="12" t="s">
        <v>77</v>
      </c>
      <c r="C73" s="13">
        <v>0</v>
      </c>
      <c r="D73" s="13">
        <v>0</v>
      </c>
      <c r="E73" s="13">
        <v>0</v>
      </c>
      <c r="F73" s="13">
        <v>0</v>
      </c>
      <c r="G73" s="13">
        <v>102.78</v>
      </c>
      <c r="H73" s="13">
        <v>52.03</v>
      </c>
      <c r="I73" s="13">
        <v>701.96</v>
      </c>
      <c r="J73" s="13">
        <v>1330.69</v>
      </c>
      <c r="K73" s="13">
        <v>887.12</v>
      </c>
      <c r="L73" s="13">
        <v>214.4</v>
      </c>
      <c r="M73" s="13">
        <v>490.08</v>
      </c>
      <c r="N73" s="13">
        <v>200</v>
      </c>
      <c r="O73" s="7">
        <f>SUM(C73:N73)</f>
        <v>3979.06</v>
      </c>
      <c r="Q73" s="7">
        <f t="shared" si="1"/>
        <v>3979.06</v>
      </c>
      <c r="R73" s="7">
        <f t="shared" si="2"/>
        <v>7648.5</v>
      </c>
      <c r="S73" s="7">
        <f t="shared" si="3"/>
        <v>3617.92</v>
      </c>
      <c r="T73" s="7">
        <f t="shared" si="4"/>
        <v>2400</v>
      </c>
    </row>
    <row r="74" spans="1:20" ht="14.45">
      <c r="B74" s="21" t="s">
        <v>73</v>
      </c>
      <c r="C74" s="1">
        <f t="shared" ref="C74:L74" si="25">SUM(C70:C73)</f>
        <v>4180.4400000000005</v>
      </c>
      <c r="D74" s="1">
        <f t="shared" si="25"/>
        <v>4205.72</v>
      </c>
      <c r="E74" s="1">
        <f t="shared" si="25"/>
        <v>3129.24</v>
      </c>
      <c r="F74" s="1">
        <f t="shared" si="25"/>
        <v>2120.6800000000003</v>
      </c>
      <c r="G74" s="1">
        <f t="shared" si="25"/>
        <v>3242.02</v>
      </c>
      <c r="H74" s="1">
        <f t="shared" si="25"/>
        <v>3904.8900000000008</v>
      </c>
      <c r="I74" s="1">
        <f t="shared" si="25"/>
        <v>4345.84</v>
      </c>
      <c r="J74" s="1">
        <f t="shared" si="25"/>
        <v>4697.05</v>
      </c>
      <c r="K74" s="1">
        <f t="shared" si="25"/>
        <v>4336.1499999999996</v>
      </c>
      <c r="L74" s="1">
        <f t="shared" si="25"/>
        <v>2522.87</v>
      </c>
      <c r="M74" s="1">
        <f t="shared" ref="M74:N74" si="26">SUM(M70:M73)</f>
        <v>3166.17</v>
      </c>
      <c r="N74" s="1">
        <f t="shared" si="26"/>
        <v>3568.31</v>
      </c>
      <c r="O74" s="8">
        <f>SUM(C74:N74)</f>
        <v>43419.38</v>
      </c>
      <c r="P74" s="24"/>
      <c r="Q74" s="8">
        <f t="shared" si="1"/>
        <v>43419.38</v>
      </c>
      <c r="R74" s="8">
        <f t="shared" si="2"/>
        <v>45272.780000000006</v>
      </c>
      <c r="S74" s="8">
        <f t="shared" si="3"/>
        <v>37029.4</v>
      </c>
      <c r="T74" s="8">
        <f t="shared" si="4"/>
        <v>42819.72</v>
      </c>
    </row>
    <row r="75" spans="1:20" ht="14.45">
      <c r="K75" s="2"/>
      <c r="O75" s="6"/>
      <c r="Q75" s="6"/>
      <c r="R75" s="6"/>
      <c r="S75" s="6"/>
      <c r="T75" s="6"/>
    </row>
    <row r="76" spans="1:20" ht="14.45">
      <c r="A76" s="19" t="s">
        <v>78</v>
      </c>
      <c r="C76" s="2"/>
      <c r="D76" s="2"/>
      <c r="E76" s="2"/>
      <c r="F76" s="2"/>
      <c r="G76" s="2"/>
      <c r="H76" s="2"/>
      <c r="I76" s="2"/>
      <c r="J76" s="2"/>
      <c r="K76" s="2"/>
      <c r="O76" s="6"/>
      <c r="Q76" s="6"/>
      <c r="R76" s="6"/>
      <c r="S76" s="6"/>
      <c r="T76" s="6"/>
    </row>
    <row r="77" spans="1:20" ht="14.45">
      <c r="A77" s="14"/>
      <c r="B77" s="12" t="s">
        <v>79</v>
      </c>
      <c r="C77" s="13">
        <v>493.5</v>
      </c>
      <c r="D77" s="13">
        <v>493.5</v>
      </c>
      <c r="E77" s="13">
        <v>493.5</v>
      </c>
      <c r="F77" s="13">
        <v>493.5</v>
      </c>
      <c r="G77" s="13">
        <v>493.5</v>
      </c>
      <c r="H77" s="13">
        <v>493.5</v>
      </c>
      <c r="I77" s="13">
        <v>493.5</v>
      </c>
      <c r="J77" s="13">
        <v>493.5</v>
      </c>
      <c r="K77" s="13">
        <v>493.5</v>
      </c>
      <c r="L77" s="13">
        <v>493.5</v>
      </c>
      <c r="M77" s="13">
        <v>493.5</v>
      </c>
      <c r="N77" s="13">
        <v>493.5</v>
      </c>
      <c r="O77" s="7">
        <f>SUM(C77:N77)</f>
        <v>5922</v>
      </c>
      <c r="Q77" s="7">
        <f t="shared" si="1"/>
        <v>5922</v>
      </c>
      <c r="R77" s="7">
        <f t="shared" si="2"/>
        <v>5922</v>
      </c>
      <c r="S77" s="7">
        <f t="shared" si="3"/>
        <v>5922</v>
      </c>
      <c r="T77" s="7">
        <f t="shared" si="4"/>
        <v>5922</v>
      </c>
    </row>
    <row r="78" spans="1:20" ht="14.45">
      <c r="A78" s="14"/>
      <c r="B78" s="12" t="s">
        <v>80</v>
      </c>
      <c r="C78" s="13">
        <v>6583.92</v>
      </c>
      <c r="D78" s="13">
        <v>6583.92</v>
      </c>
      <c r="E78" s="13">
        <v>6636.92</v>
      </c>
      <c r="F78" s="13">
        <v>6583.92</v>
      </c>
      <c r="G78" s="13">
        <v>6583.92</v>
      </c>
      <c r="H78" s="13">
        <v>6583.92</v>
      </c>
      <c r="I78" s="13">
        <v>6583.92</v>
      </c>
      <c r="J78" s="13">
        <v>6583.92</v>
      </c>
      <c r="K78" s="13">
        <v>6583.92</v>
      </c>
      <c r="L78" s="13">
        <v>6583.92</v>
      </c>
      <c r="M78" s="13">
        <v>6583.92</v>
      </c>
      <c r="N78" s="13">
        <v>6839.71</v>
      </c>
      <c r="O78" s="7">
        <f t="shared" ref="O78:O82" si="27">SUM(C78:N78)</f>
        <v>79315.83</v>
      </c>
      <c r="Q78" s="7">
        <f t="shared" si="1"/>
        <v>79315.83</v>
      </c>
      <c r="R78" s="7">
        <f t="shared" si="2"/>
        <v>79518.62</v>
      </c>
      <c r="S78" s="7">
        <f t="shared" si="3"/>
        <v>80030.2</v>
      </c>
      <c r="T78" s="7">
        <f t="shared" si="4"/>
        <v>82076.52</v>
      </c>
    </row>
    <row r="79" spans="1:20" ht="14.45">
      <c r="A79" s="14"/>
      <c r="B79" s="12" t="s">
        <v>81</v>
      </c>
      <c r="C79" s="13">
        <v>1617</v>
      </c>
      <c r="D79" s="13">
        <v>1617</v>
      </c>
      <c r="E79" s="13">
        <v>1617</v>
      </c>
      <c r="F79" s="13">
        <v>1228.93</v>
      </c>
      <c r="G79" s="13">
        <v>1228.93</v>
      </c>
      <c r="H79" s="13">
        <v>1228.93</v>
      </c>
      <c r="I79" s="13">
        <v>1228.93</v>
      </c>
      <c r="J79" s="13">
        <v>1228.93</v>
      </c>
      <c r="K79" s="13">
        <v>1228.93</v>
      </c>
      <c r="L79" s="13">
        <v>1228.93</v>
      </c>
      <c r="M79" s="13">
        <v>1540.16</v>
      </c>
      <c r="N79" s="13">
        <v>1540.16</v>
      </c>
      <c r="O79" s="7">
        <f t="shared" si="27"/>
        <v>16533.830000000002</v>
      </c>
      <c r="Q79" s="7">
        <f t="shared" si="1"/>
        <v>16533.830000000002</v>
      </c>
      <c r="R79" s="7">
        <f t="shared" si="2"/>
        <v>15992.08</v>
      </c>
      <c r="S79" s="7">
        <f t="shared" si="3"/>
        <v>17237</v>
      </c>
      <c r="T79" s="7">
        <f t="shared" si="4"/>
        <v>18481.920000000002</v>
      </c>
    </row>
    <row r="80" spans="1:20" ht="14.45">
      <c r="A80" s="14"/>
      <c r="B80" s="12" t="s">
        <v>82</v>
      </c>
      <c r="C80" s="13">
        <v>1388.46</v>
      </c>
      <c r="D80" s="13">
        <v>930.03</v>
      </c>
      <c r="E80" s="13">
        <v>1212.22</v>
      </c>
      <c r="F80" s="13">
        <v>930.03</v>
      </c>
      <c r="G80" s="13">
        <v>584.37</v>
      </c>
      <c r="H80" s="13">
        <v>607.80999999999995</v>
      </c>
      <c r="I80" s="13">
        <v>599.04999999999995</v>
      </c>
      <c r="J80" s="13">
        <v>599.04999999999995</v>
      </c>
      <c r="K80" s="13">
        <v>478.61</v>
      </c>
      <c r="L80" s="13">
        <v>478.61</v>
      </c>
      <c r="M80" s="13">
        <v>83.91</v>
      </c>
      <c r="N80" s="13">
        <v>151.22</v>
      </c>
      <c r="O80" s="7">
        <f t="shared" si="27"/>
        <v>8043.37</v>
      </c>
      <c r="Q80" s="7">
        <f t="shared" si="1"/>
        <v>8043.37</v>
      </c>
      <c r="R80" s="7">
        <f t="shared" si="2"/>
        <v>4780.8999999999996</v>
      </c>
      <c r="S80" s="7">
        <f t="shared" si="3"/>
        <v>2854.96</v>
      </c>
      <c r="T80" s="7">
        <f t="shared" si="4"/>
        <v>1814.6399999999999</v>
      </c>
    </row>
    <row r="81" spans="1:20" ht="14.45">
      <c r="A81" s="14"/>
      <c r="B81" s="12" t="s">
        <v>83</v>
      </c>
      <c r="C81" s="13">
        <v>1419.68</v>
      </c>
      <c r="D81" s="13">
        <v>1473.17</v>
      </c>
      <c r="E81" s="13">
        <v>1360.75</v>
      </c>
      <c r="F81" s="13">
        <v>1481.97</v>
      </c>
      <c r="G81" s="13">
        <v>1389.66</v>
      </c>
      <c r="H81" s="13">
        <v>1378.5</v>
      </c>
      <c r="I81" s="13">
        <v>1317.11</v>
      </c>
      <c r="J81" s="13">
        <v>1421.09</v>
      </c>
      <c r="K81" s="13">
        <v>1489.86</v>
      </c>
      <c r="L81" s="13">
        <v>1681.96</v>
      </c>
      <c r="M81" s="13">
        <v>1491.24</v>
      </c>
      <c r="N81" s="13">
        <v>1587.68</v>
      </c>
      <c r="O81" s="7">
        <f t="shared" si="27"/>
        <v>17492.669999999998</v>
      </c>
      <c r="Q81" s="7">
        <f t="shared" si="1"/>
        <v>17492.669999999998</v>
      </c>
      <c r="R81" s="7">
        <f t="shared" si="2"/>
        <v>17977.879999999997</v>
      </c>
      <c r="S81" s="7">
        <f t="shared" si="3"/>
        <v>19043.52</v>
      </c>
      <c r="T81" s="7">
        <f t="shared" si="4"/>
        <v>19052.16</v>
      </c>
    </row>
    <row r="82" spans="1:20" ht="14.45">
      <c r="A82" s="14"/>
      <c r="B82" s="12" t="s">
        <v>84</v>
      </c>
      <c r="C82" s="13">
        <v>0</v>
      </c>
      <c r="D82" s="13">
        <v>0</v>
      </c>
      <c r="E82" s="13">
        <v>0</v>
      </c>
      <c r="F82" s="13">
        <v>329.12</v>
      </c>
      <c r="G82" s="13">
        <v>164.56</v>
      </c>
      <c r="H82" s="13">
        <v>169.23</v>
      </c>
      <c r="I82" s="13">
        <v>169.23</v>
      </c>
      <c r="J82" s="13">
        <v>169.23</v>
      </c>
      <c r="K82" s="13">
        <v>169.23</v>
      </c>
      <c r="L82" s="13">
        <v>169.23</v>
      </c>
      <c r="M82" s="13">
        <v>152.58000000000001</v>
      </c>
      <c r="N82" s="13">
        <v>152.58000000000001</v>
      </c>
      <c r="O82" s="7">
        <f t="shared" si="27"/>
        <v>1644.9899999999998</v>
      </c>
      <c r="Q82" s="7">
        <f t="shared" si="1"/>
        <v>1644.9899999999998</v>
      </c>
      <c r="R82" s="7">
        <f t="shared" si="2"/>
        <v>1964.16</v>
      </c>
      <c r="S82" s="7">
        <f t="shared" si="3"/>
        <v>1897.56</v>
      </c>
      <c r="T82" s="7">
        <f t="shared" si="4"/>
        <v>1830.96</v>
      </c>
    </row>
    <row r="83" spans="1:20" ht="14.45">
      <c r="A83" s="14"/>
      <c r="B83" s="12" t="s">
        <v>85</v>
      </c>
      <c r="C83" s="13">
        <v>598.39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20.49</v>
      </c>
      <c r="K83" s="13">
        <v>0</v>
      </c>
      <c r="L83" s="13">
        <v>0</v>
      </c>
      <c r="M83" s="13">
        <v>0</v>
      </c>
      <c r="N83" s="13">
        <v>0</v>
      </c>
      <c r="O83" s="7">
        <f>SUM(C83:N83)</f>
        <v>618.88</v>
      </c>
      <c r="Q83" s="7">
        <f t="shared" si="1"/>
        <v>618.88</v>
      </c>
      <c r="R83" s="7">
        <f t="shared" si="2"/>
        <v>40.98</v>
      </c>
      <c r="S83" s="7">
        <f t="shared" si="3"/>
        <v>0</v>
      </c>
      <c r="T83" s="7">
        <f t="shared" si="4"/>
        <v>0</v>
      </c>
    </row>
    <row r="84" spans="1:20" ht="14.45">
      <c r="B84" s="21" t="s">
        <v>78</v>
      </c>
      <c r="C84" s="1">
        <f t="shared" ref="C84:L84" si="28">SUM(C77:C83)</f>
        <v>12100.95</v>
      </c>
      <c r="D84" s="1">
        <f t="shared" si="28"/>
        <v>11097.62</v>
      </c>
      <c r="E84" s="1">
        <f t="shared" si="28"/>
        <v>11320.39</v>
      </c>
      <c r="F84" s="1">
        <f t="shared" si="28"/>
        <v>11047.470000000001</v>
      </c>
      <c r="G84" s="1">
        <f t="shared" si="28"/>
        <v>10444.94</v>
      </c>
      <c r="H84" s="1">
        <f t="shared" si="28"/>
        <v>10461.89</v>
      </c>
      <c r="I84" s="1">
        <f t="shared" si="28"/>
        <v>10391.74</v>
      </c>
      <c r="J84" s="1">
        <f t="shared" si="28"/>
        <v>10516.21</v>
      </c>
      <c r="K84" s="1">
        <f t="shared" si="28"/>
        <v>10444.050000000001</v>
      </c>
      <c r="L84" s="1">
        <f t="shared" si="28"/>
        <v>10636.150000000001</v>
      </c>
      <c r="M84" s="1">
        <f t="shared" ref="M84:N84" si="29">SUM(M77:M83)</f>
        <v>10345.31</v>
      </c>
      <c r="N84" s="1">
        <f t="shared" si="29"/>
        <v>10764.85</v>
      </c>
      <c r="O84" s="8">
        <f>SUM(C84:N84)</f>
        <v>129571.57000000004</v>
      </c>
      <c r="Q84" s="8">
        <f t="shared" si="1"/>
        <v>129571.57000000004</v>
      </c>
      <c r="R84" s="8">
        <f t="shared" si="2"/>
        <v>126196.62</v>
      </c>
      <c r="S84" s="8">
        <f t="shared" si="3"/>
        <v>126985.23999999999</v>
      </c>
      <c r="T84" s="8">
        <f t="shared" si="4"/>
        <v>129178.20000000001</v>
      </c>
    </row>
    <row r="85" spans="1:20" ht="14.45">
      <c r="O85" s="6"/>
      <c r="Q85" s="6"/>
      <c r="R85" s="6"/>
      <c r="S85" s="6"/>
      <c r="T85" s="6"/>
    </row>
    <row r="86" spans="1:20" ht="14.45">
      <c r="A86" s="19" t="s">
        <v>86</v>
      </c>
      <c r="O86" s="6"/>
      <c r="Q86" s="6"/>
      <c r="R86" s="6"/>
      <c r="S86" s="6"/>
      <c r="T86" s="6"/>
    </row>
    <row r="87" spans="1:20" ht="14.45">
      <c r="A87" s="14"/>
      <c r="B87" s="12" t="s">
        <v>87</v>
      </c>
      <c r="C87" s="13">
        <v>3789</v>
      </c>
      <c r="D87" s="13">
        <v>3789</v>
      </c>
      <c r="E87" s="13">
        <v>3211</v>
      </c>
      <c r="F87" s="13">
        <v>3211</v>
      </c>
      <c r="G87" s="13">
        <v>2560.23</v>
      </c>
      <c r="H87" s="13">
        <v>2849.23</v>
      </c>
      <c r="I87" s="13">
        <v>1504</v>
      </c>
      <c r="J87" s="13">
        <v>1504</v>
      </c>
      <c r="K87" s="13">
        <v>1433.4</v>
      </c>
      <c r="L87" s="13">
        <v>1215</v>
      </c>
      <c r="M87" s="13">
        <v>1215</v>
      </c>
      <c r="N87" s="13">
        <v>3562</v>
      </c>
      <c r="O87" s="7">
        <f>SUM(C87:N87)</f>
        <v>29842.86</v>
      </c>
      <c r="Q87" s="7">
        <f t="shared" si="1"/>
        <v>29842.86</v>
      </c>
      <c r="R87" s="7">
        <f t="shared" si="2"/>
        <v>20866.8</v>
      </c>
      <c r="S87" s="7">
        <f t="shared" si="3"/>
        <v>23968</v>
      </c>
      <c r="T87" s="7">
        <f t="shared" si="4"/>
        <v>42744</v>
      </c>
    </row>
    <row r="88" spans="1:20" ht="14.45">
      <c r="A88" s="14"/>
      <c r="B88" s="12" t="s">
        <v>88</v>
      </c>
      <c r="C88" s="13">
        <v>0</v>
      </c>
      <c r="D88" s="13">
        <v>0</v>
      </c>
      <c r="E88" s="13">
        <v>0</v>
      </c>
      <c r="F88" s="13">
        <v>712.55</v>
      </c>
      <c r="G88" s="13">
        <v>434.76</v>
      </c>
      <c r="H88" s="13">
        <v>89.18</v>
      </c>
      <c r="I88" s="13">
        <v>391.01</v>
      </c>
      <c r="J88" s="13">
        <v>560.54</v>
      </c>
      <c r="K88" s="13">
        <v>310.14999999999998</v>
      </c>
      <c r="L88" s="13">
        <v>146.4</v>
      </c>
      <c r="M88" s="13">
        <v>327.2</v>
      </c>
      <c r="N88" s="13">
        <v>327.2</v>
      </c>
      <c r="O88" s="7">
        <f>SUM(C88:N88)</f>
        <v>3298.99</v>
      </c>
      <c r="Q88" s="7">
        <f t="shared" ref="Q88:Q105" si="30">O88</f>
        <v>3298.99</v>
      </c>
      <c r="R88" s="7">
        <f t="shared" ref="R88:R105" si="31">SUM(I88:N88)*2</f>
        <v>4125</v>
      </c>
      <c r="S88" s="7">
        <f t="shared" ref="S88:S105" si="32">SUM(L88:N88)*4</f>
        <v>3203.2</v>
      </c>
      <c r="T88" s="7">
        <f t="shared" ref="T88:T103" si="33">N88*12</f>
        <v>3926.3999999999996</v>
      </c>
    </row>
    <row r="89" spans="1:20" ht="14.45">
      <c r="B89" s="21" t="s">
        <v>86</v>
      </c>
      <c r="C89" s="1">
        <f t="shared" ref="C89:L89" si="34">SUM(C87:C88)</f>
        <v>3789</v>
      </c>
      <c r="D89" s="1">
        <f t="shared" si="34"/>
        <v>3789</v>
      </c>
      <c r="E89" s="1">
        <f t="shared" si="34"/>
        <v>3211</v>
      </c>
      <c r="F89" s="1">
        <f t="shared" si="34"/>
        <v>3923.55</v>
      </c>
      <c r="G89" s="1">
        <f t="shared" si="34"/>
        <v>2994.99</v>
      </c>
      <c r="H89" s="1">
        <f t="shared" si="34"/>
        <v>2938.41</v>
      </c>
      <c r="I89" s="1">
        <f t="shared" si="34"/>
        <v>1895.01</v>
      </c>
      <c r="J89" s="1">
        <f t="shared" si="34"/>
        <v>2064.54</v>
      </c>
      <c r="K89" s="1">
        <f t="shared" si="34"/>
        <v>1743.5500000000002</v>
      </c>
      <c r="L89" s="1">
        <f t="shared" si="34"/>
        <v>1361.4</v>
      </c>
      <c r="M89" s="1">
        <f t="shared" ref="M89:N89" si="35">SUM(M87:M88)</f>
        <v>1542.2</v>
      </c>
      <c r="N89" s="1">
        <f t="shared" si="35"/>
        <v>3889.2</v>
      </c>
      <c r="O89" s="8">
        <f>SUM(C89:N89)</f>
        <v>33141.85</v>
      </c>
      <c r="Q89" s="8">
        <f t="shared" si="30"/>
        <v>33141.85</v>
      </c>
      <c r="R89" s="8">
        <f t="shared" si="31"/>
        <v>24991.800000000003</v>
      </c>
      <c r="S89" s="8">
        <f t="shared" si="32"/>
        <v>27171.200000000001</v>
      </c>
      <c r="T89" s="8">
        <f t="shared" si="33"/>
        <v>46670.399999999994</v>
      </c>
    </row>
    <row r="90" spans="1:20" ht="14.45">
      <c r="O90" s="6"/>
      <c r="Q90" s="6"/>
      <c r="R90" s="6"/>
      <c r="S90" s="6"/>
      <c r="T90" s="6"/>
    </row>
    <row r="91" spans="1:20" ht="14.45">
      <c r="A91" s="19" t="s">
        <v>89</v>
      </c>
      <c r="O91" s="6"/>
      <c r="Q91" s="6"/>
      <c r="R91" s="6"/>
      <c r="S91" s="6"/>
      <c r="T91" s="6"/>
    </row>
    <row r="92" spans="1:20" ht="14.45">
      <c r="A92" s="14"/>
      <c r="B92" s="12" t="s">
        <v>90</v>
      </c>
      <c r="C92" s="13">
        <v>9083.73</v>
      </c>
      <c r="D92" s="13">
        <v>9732.66</v>
      </c>
      <c r="E92" s="13">
        <v>10276.959999999999</v>
      </c>
      <c r="F92" s="13">
        <v>10276.959999999999</v>
      </c>
      <c r="G92" s="13">
        <v>7766.37</v>
      </c>
      <c r="H92" s="13">
        <v>9742.0499999999993</v>
      </c>
      <c r="I92" s="13">
        <v>9185.34</v>
      </c>
      <c r="J92" s="13">
        <v>8112.8</v>
      </c>
      <c r="K92" s="13">
        <v>10567.21</v>
      </c>
      <c r="L92" s="13">
        <v>11043.84</v>
      </c>
      <c r="M92" s="13">
        <v>11394.47</v>
      </c>
      <c r="N92" s="13">
        <v>11394.47</v>
      </c>
      <c r="O92" s="7">
        <f>SUM(C92:N92)</f>
        <v>118576.85999999999</v>
      </c>
      <c r="Q92" s="7">
        <f t="shared" si="30"/>
        <v>118576.85999999999</v>
      </c>
      <c r="R92" s="7">
        <f t="shared" si="31"/>
        <v>123396.26000000001</v>
      </c>
      <c r="S92" s="7">
        <f t="shared" si="32"/>
        <v>135331.12</v>
      </c>
      <c r="T92" s="7">
        <f t="shared" si="33"/>
        <v>136733.63999999998</v>
      </c>
    </row>
    <row r="93" spans="1:20" ht="14.45">
      <c r="B93" s="21" t="s">
        <v>89</v>
      </c>
      <c r="C93" s="1">
        <f t="shared" ref="C93:L93" si="36">C92</f>
        <v>9083.73</v>
      </c>
      <c r="D93" s="1">
        <f t="shared" si="36"/>
        <v>9732.66</v>
      </c>
      <c r="E93" s="1">
        <f t="shared" si="36"/>
        <v>10276.959999999999</v>
      </c>
      <c r="F93" s="1">
        <f t="shared" si="36"/>
        <v>10276.959999999999</v>
      </c>
      <c r="G93" s="1">
        <f t="shared" si="36"/>
        <v>7766.37</v>
      </c>
      <c r="H93" s="1">
        <f t="shared" si="36"/>
        <v>9742.0499999999993</v>
      </c>
      <c r="I93" s="1">
        <f t="shared" si="36"/>
        <v>9185.34</v>
      </c>
      <c r="J93" s="1">
        <f t="shared" si="36"/>
        <v>8112.8</v>
      </c>
      <c r="K93" s="1">
        <f t="shared" si="36"/>
        <v>10567.21</v>
      </c>
      <c r="L93" s="1">
        <f t="shared" si="36"/>
        <v>11043.84</v>
      </c>
      <c r="M93" s="1">
        <f t="shared" ref="M93:N93" si="37">M92</f>
        <v>11394.47</v>
      </c>
      <c r="N93" s="1">
        <f t="shared" si="37"/>
        <v>11394.47</v>
      </c>
      <c r="O93" s="8">
        <f>SUM(C93:N93)</f>
        <v>118576.85999999999</v>
      </c>
      <c r="Q93" s="8">
        <f t="shared" si="30"/>
        <v>118576.85999999999</v>
      </c>
      <c r="R93" s="8">
        <f t="shared" si="31"/>
        <v>123396.26000000001</v>
      </c>
      <c r="S93" s="8">
        <f t="shared" si="32"/>
        <v>135331.12</v>
      </c>
      <c r="T93" s="8">
        <f t="shared" si="33"/>
        <v>136733.63999999998</v>
      </c>
    </row>
    <row r="94" spans="1:20" ht="14.45">
      <c r="O94" s="6"/>
      <c r="Q94" s="6"/>
      <c r="R94" s="6"/>
      <c r="S94" s="6"/>
      <c r="T94" s="6"/>
    </row>
    <row r="95" spans="1:20" ht="14.45">
      <c r="A95" s="19" t="s">
        <v>91</v>
      </c>
      <c r="O95" s="6"/>
      <c r="Q95" s="6"/>
      <c r="R95" s="6"/>
      <c r="S95" s="6"/>
      <c r="T95" s="6"/>
    </row>
    <row r="96" spans="1:20" ht="14.45">
      <c r="A96" s="14"/>
      <c r="B96" s="12" t="s">
        <v>92</v>
      </c>
      <c r="C96" s="13">
        <v>8713.5</v>
      </c>
      <c r="D96" s="13">
        <v>8713.5</v>
      </c>
      <c r="E96" s="13">
        <v>8713.5</v>
      </c>
      <c r="F96" s="13">
        <v>8713.5</v>
      </c>
      <c r="G96" s="13">
        <v>8713.5</v>
      </c>
      <c r="H96" s="13">
        <v>8713.5</v>
      </c>
      <c r="I96" s="13">
        <v>8713.5</v>
      </c>
      <c r="J96" s="13">
        <v>8713.5</v>
      </c>
      <c r="K96" s="13">
        <v>8713.5</v>
      </c>
      <c r="L96" s="13">
        <v>8713.5</v>
      </c>
      <c r="M96" s="13">
        <v>8713.5</v>
      </c>
      <c r="N96" s="13">
        <v>8713.5</v>
      </c>
      <c r="O96" s="7">
        <f>SUM(C96:N96)</f>
        <v>104562</v>
      </c>
      <c r="Q96" s="7">
        <f t="shared" si="30"/>
        <v>104562</v>
      </c>
      <c r="R96" s="7">
        <f t="shared" si="31"/>
        <v>104562</v>
      </c>
      <c r="S96" s="7">
        <f t="shared" si="32"/>
        <v>104562</v>
      </c>
      <c r="T96" s="7">
        <f t="shared" si="33"/>
        <v>104562</v>
      </c>
    </row>
    <row r="97" spans="1:22" ht="14.45">
      <c r="B97" s="21" t="s">
        <v>91</v>
      </c>
      <c r="C97" s="1">
        <f t="shared" ref="C97:L97" si="38">C96</f>
        <v>8713.5</v>
      </c>
      <c r="D97" s="1">
        <f t="shared" si="38"/>
        <v>8713.5</v>
      </c>
      <c r="E97" s="1">
        <f t="shared" si="38"/>
        <v>8713.5</v>
      </c>
      <c r="F97" s="1">
        <f t="shared" si="38"/>
        <v>8713.5</v>
      </c>
      <c r="G97" s="1">
        <f t="shared" si="38"/>
        <v>8713.5</v>
      </c>
      <c r="H97" s="1">
        <f t="shared" si="38"/>
        <v>8713.5</v>
      </c>
      <c r="I97" s="1">
        <f t="shared" si="38"/>
        <v>8713.5</v>
      </c>
      <c r="J97" s="1">
        <f t="shared" si="38"/>
        <v>8713.5</v>
      </c>
      <c r="K97" s="1">
        <f t="shared" si="38"/>
        <v>8713.5</v>
      </c>
      <c r="L97" s="1">
        <f t="shared" si="38"/>
        <v>8713.5</v>
      </c>
      <c r="M97" s="1">
        <f t="shared" ref="M97:N97" si="39">M96</f>
        <v>8713.5</v>
      </c>
      <c r="N97" s="1">
        <f t="shared" si="39"/>
        <v>8713.5</v>
      </c>
      <c r="O97" s="8">
        <f>SUM(C97:N97)</f>
        <v>104562</v>
      </c>
      <c r="Q97" s="8">
        <f t="shared" si="30"/>
        <v>104562</v>
      </c>
      <c r="R97" s="8">
        <f t="shared" si="31"/>
        <v>104562</v>
      </c>
      <c r="S97" s="8">
        <f t="shared" si="32"/>
        <v>104562</v>
      </c>
      <c r="T97" s="8">
        <f t="shared" si="33"/>
        <v>104562</v>
      </c>
    </row>
    <row r="98" spans="1:22" ht="14.45">
      <c r="O98" s="6"/>
      <c r="Q98" s="6"/>
      <c r="R98" s="6"/>
      <c r="S98" s="6"/>
      <c r="T98" s="6"/>
    </row>
    <row r="99" spans="1:22" ht="14.45">
      <c r="A99" s="19" t="s">
        <v>93</v>
      </c>
      <c r="O99" s="6"/>
      <c r="Q99" s="6"/>
      <c r="R99" s="6"/>
      <c r="S99" s="6"/>
      <c r="T99" s="6"/>
    </row>
    <row r="100" spans="1:22" ht="14.45">
      <c r="A100" s="14"/>
      <c r="B100" s="12" t="s">
        <v>93</v>
      </c>
      <c r="C100" s="13">
        <v>23975.83</v>
      </c>
      <c r="D100" s="13">
        <v>23975.83</v>
      </c>
      <c r="E100" s="13">
        <v>23975.83</v>
      </c>
      <c r="F100" s="13">
        <v>23975.83</v>
      </c>
      <c r="G100" s="13">
        <v>35197.25</v>
      </c>
      <c r="H100" s="13">
        <v>35197.25</v>
      </c>
      <c r="I100" s="13">
        <v>35197.25</v>
      </c>
      <c r="J100" s="13">
        <v>35197.25</v>
      </c>
      <c r="K100" s="13">
        <v>35197.25</v>
      </c>
      <c r="L100" s="13">
        <v>35197.25</v>
      </c>
      <c r="M100" s="13">
        <v>35197.25</v>
      </c>
      <c r="N100" s="13">
        <v>35197.25</v>
      </c>
      <c r="O100" s="7">
        <f>SUM(C100:N100)</f>
        <v>377481.32</v>
      </c>
      <c r="Q100" s="7">
        <f t="shared" si="30"/>
        <v>377481.32</v>
      </c>
      <c r="R100" s="7">
        <f t="shared" si="31"/>
        <v>422367</v>
      </c>
      <c r="S100" s="7">
        <f t="shared" si="32"/>
        <v>422367</v>
      </c>
      <c r="T100" s="7">
        <f t="shared" si="33"/>
        <v>422367</v>
      </c>
    </row>
    <row r="101" spans="1:22" ht="14.45">
      <c r="B101" s="21" t="s">
        <v>93</v>
      </c>
      <c r="C101" s="1">
        <f t="shared" ref="C101:N101" si="40">SUM(C100)</f>
        <v>23975.83</v>
      </c>
      <c r="D101" s="1">
        <f t="shared" si="40"/>
        <v>23975.83</v>
      </c>
      <c r="E101" s="1">
        <f t="shared" si="40"/>
        <v>23975.83</v>
      </c>
      <c r="F101" s="1">
        <f t="shared" si="40"/>
        <v>23975.83</v>
      </c>
      <c r="G101" s="1">
        <f t="shared" si="40"/>
        <v>35197.25</v>
      </c>
      <c r="H101" s="1">
        <f t="shared" si="40"/>
        <v>35197.25</v>
      </c>
      <c r="I101" s="1">
        <f t="shared" si="40"/>
        <v>35197.25</v>
      </c>
      <c r="J101" s="1">
        <f t="shared" si="40"/>
        <v>35197.25</v>
      </c>
      <c r="K101" s="1">
        <f t="shared" si="40"/>
        <v>35197.25</v>
      </c>
      <c r="L101" s="1">
        <f t="shared" si="40"/>
        <v>35197.25</v>
      </c>
      <c r="M101" s="1">
        <f t="shared" si="40"/>
        <v>35197.25</v>
      </c>
      <c r="N101" s="1">
        <f t="shared" si="40"/>
        <v>35197.25</v>
      </c>
      <c r="O101" s="8">
        <f>SUM(C101:N101)</f>
        <v>377481.32</v>
      </c>
      <c r="Q101" s="8">
        <f t="shared" si="30"/>
        <v>377481.32</v>
      </c>
      <c r="R101" s="8">
        <f t="shared" si="31"/>
        <v>422367</v>
      </c>
      <c r="S101" s="8">
        <f t="shared" si="32"/>
        <v>422367</v>
      </c>
      <c r="T101" s="8">
        <f t="shared" si="33"/>
        <v>422367</v>
      </c>
    </row>
    <row r="102" spans="1:22" ht="14.45">
      <c r="O102" s="6"/>
      <c r="Q102" s="6"/>
      <c r="R102" s="6"/>
      <c r="S102" s="6"/>
      <c r="T102" s="6"/>
    </row>
    <row r="103" spans="1:22" ht="14.45">
      <c r="B103" s="21" t="s">
        <v>52</v>
      </c>
      <c r="C103" s="1">
        <f t="shared" ref="C103:N103" si="41">C101+C97+C93+C89+C84+C74+C67+C55+C48</f>
        <v>100107.5</v>
      </c>
      <c r="D103" s="1">
        <f t="shared" si="41"/>
        <v>96216.050000000017</v>
      </c>
      <c r="E103" s="1">
        <f t="shared" si="41"/>
        <v>96543.225000000006</v>
      </c>
      <c r="F103" s="1">
        <f t="shared" si="41"/>
        <v>95491.950000000012</v>
      </c>
      <c r="G103" s="1">
        <f t="shared" si="41"/>
        <v>103996.52</v>
      </c>
      <c r="H103" s="1">
        <f t="shared" si="41"/>
        <v>113998.44</v>
      </c>
      <c r="I103" s="1">
        <f t="shared" si="41"/>
        <v>113964.32999999999</v>
      </c>
      <c r="J103" s="1">
        <f t="shared" si="41"/>
        <v>108594.95000000001</v>
      </c>
      <c r="K103" s="1">
        <f t="shared" si="41"/>
        <v>109702.22999999998</v>
      </c>
      <c r="L103" s="1">
        <f t="shared" si="41"/>
        <v>104898.07999999999</v>
      </c>
      <c r="M103" s="1">
        <f t="shared" si="41"/>
        <v>103085.87</v>
      </c>
      <c r="N103" s="1">
        <f t="shared" si="41"/>
        <v>110458.63</v>
      </c>
      <c r="O103" s="8">
        <f>SUM(C103:N103)</f>
        <v>1257057.7749999999</v>
      </c>
      <c r="Q103" s="8">
        <f t="shared" si="30"/>
        <v>1257057.7749999999</v>
      </c>
      <c r="R103" s="8">
        <f t="shared" si="31"/>
        <v>1301408.18</v>
      </c>
      <c r="S103" s="8">
        <f t="shared" si="32"/>
        <v>1273770.3199999998</v>
      </c>
      <c r="T103" s="8">
        <f t="shared" si="33"/>
        <v>1325503.56</v>
      </c>
      <c r="V103" s="2"/>
    </row>
    <row r="104" spans="1:22" ht="14.45">
      <c r="O104" s="6"/>
      <c r="Q104" s="6"/>
      <c r="R104" s="6"/>
      <c r="S104" s="6"/>
      <c r="T104" s="6"/>
    </row>
    <row r="105" spans="1:22" thickBot="1">
      <c r="B105" s="3" t="s">
        <v>94</v>
      </c>
      <c r="C105" s="4">
        <f t="shared" ref="C105:N105" si="42">C40-C103</f>
        <v>224192.21000000002</v>
      </c>
      <c r="D105" s="4">
        <f t="shared" si="42"/>
        <v>239317.33</v>
      </c>
      <c r="E105" s="4">
        <f t="shared" si="42"/>
        <v>246340.21499999994</v>
      </c>
      <c r="F105" s="4">
        <f t="shared" si="42"/>
        <v>216500.26000000007</v>
      </c>
      <c r="G105" s="4">
        <f t="shared" si="42"/>
        <v>212920.11</v>
      </c>
      <c r="H105" s="4">
        <f t="shared" si="42"/>
        <v>208831.93</v>
      </c>
      <c r="I105" s="4">
        <f t="shared" si="42"/>
        <v>188049.32000000004</v>
      </c>
      <c r="J105" s="4">
        <f t="shared" si="42"/>
        <v>200128.08000000002</v>
      </c>
      <c r="K105" s="4">
        <f t="shared" si="42"/>
        <v>244849.99450000009</v>
      </c>
      <c r="L105" s="4">
        <f t="shared" si="42"/>
        <v>267681.09999999998</v>
      </c>
      <c r="M105" s="4">
        <f t="shared" si="42"/>
        <v>279752.69999999995</v>
      </c>
      <c r="N105" s="4">
        <f t="shared" si="42"/>
        <v>285409.89</v>
      </c>
      <c r="O105" s="9">
        <f>SUM(C105:N105)</f>
        <v>2813973.1395</v>
      </c>
      <c r="Q105" s="9">
        <f t="shared" si="30"/>
        <v>2813973.1395</v>
      </c>
      <c r="R105" s="9">
        <f t="shared" si="31"/>
        <v>2931742.1690000007</v>
      </c>
      <c r="S105" s="9">
        <f t="shared" si="32"/>
        <v>3331374.76</v>
      </c>
      <c r="T105" s="9">
        <f>T40-T103</f>
        <v>3424918.68</v>
      </c>
    </row>
    <row r="106" spans="1:22" thickTop="1"/>
    <row r="107" spans="1:22" ht="14.45">
      <c r="M107" s="25"/>
      <c r="Q107" s="2"/>
      <c r="R107" s="2"/>
      <c r="S107" s="2"/>
      <c r="T107" s="2"/>
    </row>
  </sheetData>
  <pageMargins left="0.5" right="0.5" top="0.5" bottom="0.5" header="0.25" footer="0.25"/>
  <pageSetup orientation="landscape" r:id="rId1"/>
  <ignoredErrors>
    <ignoredError sqref="R18:S37 R9:S14 R44:S47 R51:S54 R58:S66 R70:S73 R77:S83 R87:S88 R92:S92 R96:S96 R100:S10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2026-07-15T19:07:32Z</dcterms:created>
  <dcterms:modified xsi:type="dcterms:W3CDTF">2026-09-24T21:44:36Z</dcterms:modified>
  <cp:category/>
  <cp:contentStatus/>
</cp:coreProperties>
</file>