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0510"/>
  <workbookPr autoCompressPictures="0"/>
  <mc:AlternateContent xmlns:mc="http://schemas.openxmlformats.org/markup-compatibility/2006">
    <mc:Choice Requires="x15">
      <x15ac:absPath xmlns:x15ac="http://schemas.microsoft.com/office/spreadsheetml/2010/11/ac" url="/Users/mitchelhagerman/Documents/472 Rosecrans/2026 Building Sale/"/>
    </mc:Choice>
  </mc:AlternateContent>
  <xr:revisionPtr revIDLastSave="0" documentId="8_{82988B53-5061-5942-AD7D-1F471142CF71}" xr6:coauthVersionLast="47" xr6:coauthVersionMax="47" xr10:uidLastSave="{00000000-0000-0000-0000-000000000000}"/>
  <bookViews>
    <workbookView xWindow="0" yWindow="1540" windowWidth="28800" windowHeight="16340" xr2:uid="{00000000-000D-0000-FFFF-FFFF00000000}"/>
  </bookViews>
  <sheets>
    <sheet name="NOI &amp; CAP RATE" sheetId="1" r:id="rId1"/>
    <sheet name="Operating Expenses" sheetId="3" r:id="rId2"/>
    <sheet name="Rent Roll" sheetId="2"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I4" i="1" l="1"/>
  <c r="I10" i="1"/>
  <c r="C6" i="3"/>
  <c r="C14" i="3"/>
  <c r="C20" i="3"/>
  <c r="C18" i="3"/>
  <c r="C22" i="3"/>
  <c r="C12" i="3"/>
  <c r="C10" i="3"/>
  <c r="C8" i="3"/>
  <c r="D13" i="2"/>
  <c r="D15" i="2"/>
  <c r="D17" i="2" s="1"/>
  <c r="I6" i="1" s="1"/>
  <c r="C8" i="1" s="1"/>
  <c r="C9" i="1" s="1"/>
  <c r="D9" i="2"/>
  <c r="C6" i="1" l="1"/>
  <c r="C5" i="1"/>
  <c r="C16" i="3" s="1"/>
  <c r="C31" i="3" s="1"/>
  <c r="C11" i="1" s="1"/>
  <c r="E13" i="1"/>
  <c r="E9" i="1"/>
  <c r="E6" i="1"/>
  <c r="C10" i="1"/>
  <c r="C20" i="1" l="1"/>
  <c r="C12" i="1"/>
  <c r="C13" i="1"/>
  <c r="C21" i="1" l="1"/>
  <c r="C15" i="1"/>
  <c r="C18" i="1" s="1"/>
  <c r="C19" i="1" s="1"/>
</calcChain>
</file>

<file path=xl/sharedStrings.xml><?xml version="1.0" encoding="utf-8"?>
<sst xmlns="http://schemas.openxmlformats.org/spreadsheetml/2006/main" count="90" uniqueCount="85">
  <si>
    <t>Property Address:</t>
  </si>
  <si>
    <t>Purchase Price:</t>
  </si>
  <si>
    <t>Down Payment:</t>
  </si>
  <si>
    <t>Loan Amount:</t>
  </si>
  <si>
    <t>Vacancy Allowance:</t>
  </si>
  <si>
    <t>Operating Expenses:</t>
  </si>
  <si>
    <t>Net Operating Income:</t>
  </si>
  <si>
    <t>Downpayment percentage</t>
  </si>
  <si>
    <t>Vacancy Allowance</t>
  </si>
  <si>
    <t>Operating Expense percent</t>
  </si>
  <si>
    <t>Loan APR</t>
  </si>
  <si>
    <t>(Based on =</t>
  </si>
  <si>
    <t>)</t>
  </si>
  <si>
    <t>Loan Term (years)</t>
  </si>
  <si>
    <t>Key Assumptions:</t>
  </si>
  <si>
    <t>PROJECTED INCOME ANALYSIS</t>
  </si>
  <si>
    <t>Purchase Price</t>
  </si>
  <si>
    <t>Gross Scheduled Income</t>
  </si>
  <si>
    <t>CAP Rate</t>
  </si>
  <si>
    <t>Gross Rent Multiplier</t>
  </si>
  <si>
    <t>Before Tax Cash flow</t>
  </si>
  <si>
    <t>Cash on Cash Return</t>
  </si>
  <si>
    <t xml:space="preserve">Information is deemed reliable though not guaranteed.  All rates and terms may vary.  All amounts shown, including purchase price, gross spendable income, cap rates, cash on cash return and gross multiplier are based on estimates and may vary.  All future values for both appreciation and cash flow increases are estimates based on local historical averages and are not a guarantee of future values.  </t>
  </si>
  <si>
    <t xml:space="preserve">Gross Operating Income: </t>
  </si>
  <si>
    <t xml:space="preserve">Gross Scheduled Income: </t>
  </si>
  <si>
    <t>472 Rosecrans Ave</t>
  </si>
  <si>
    <t>Loan Payment (Interest Only)</t>
  </si>
  <si>
    <t>KEY ASSUMPTIONS:</t>
  </si>
  <si>
    <t>473 36th Place</t>
  </si>
  <si>
    <t>475 36th Place</t>
  </si>
  <si>
    <t>Address</t>
  </si>
  <si>
    <t>Beds / Baths</t>
  </si>
  <si>
    <t>Rental Price</t>
  </si>
  <si>
    <t>1 Bed 1 Bath</t>
  </si>
  <si>
    <t>Studio</t>
  </si>
  <si>
    <t>2 Bed 2 Bath</t>
  </si>
  <si>
    <t>2 / 2 Penthouse</t>
  </si>
  <si>
    <t>Current Tenant</t>
  </si>
  <si>
    <t>TOTAL MONTHLY</t>
  </si>
  <si>
    <t>TOTAL ANNUALLY</t>
  </si>
  <si>
    <t>Tax</t>
  </si>
  <si>
    <t>Insurance</t>
  </si>
  <si>
    <t>Maintenance</t>
  </si>
  <si>
    <t>Jonah and Monica</t>
  </si>
  <si>
    <t>Notes</t>
  </si>
  <si>
    <t>Brenden and Jenn Coleman</t>
  </si>
  <si>
    <t>Genscape</t>
  </si>
  <si>
    <t>Annual Operating Expenses</t>
  </si>
  <si>
    <t>Spectrum Wifi</t>
  </si>
  <si>
    <t>Socal Gas</t>
  </si>
  <si>
    <t>Water / Sewer</t>
  </si>
  <si>
    <t>Property Management</t>
  </si>
  <si>
    <t>TOTAL</t>
  </si>
  <si>
    <t>Nathan Pellow</t>
  </si>
  <si>
    <t>Lease Status</t>
  </si>
  <si>
    <t>Month to Month</t>
  </si>
  <si>
    <t>6 Month Lease starting 4/11, right to extend 6 months</t>
  </si>
  <si>
    <t>$7000 annually pay annually for camera space</t>
  </si>
  <si>
    <t>Rooftop Space for Camera</t>
  </si>
  <si>
    <t>472 Rosecrans Ave # 2</t>
  </si>
  <si>
    <t>Kate Peters</t>
  </si>
  <si>
    <t>Month to month</t>
  </si>
  <si>
    <t>Rooftop</t>
  </si>
  <si>
    <t>Trash</t>
  </si>
  <si>
    <t>Gardner / Cleaning</t>
  </si>
  <si>
    <t>Electricity</t>
  </si>
  <si>
    <t>Assumes 1.2% New Purchase Price</t>
  </si>
  <si>
    <t>Assumption</t>
  </si>
  <si>
    <t>12x last months bill</t>
  </si>
  <si>
    <t>12x last mobths bill</t>
  </si>
  <si>
    <t>Actual</t>
  </si>
  <si>
    <t>Assumption based on insurance estimate from insurance agent</t>
  </si>
  <si>
    <t>Leasing Commissions</t>
  </si>
  <si>
    <t>Assumes no tenant turnover or owner manages leasing by Zillow directly</t>
  </si>
  <si>
    <t>Assumes no 3rd party professional management</t>
  </si>
  <si>
    <t>1st 3 months 2026 x 4</t>
  </si>
  <si>
    <t>Billed every 2 months took average last 2 bill cycles x 6</t>
  </si>
  <si>
    <t>472 ROSECNRANS AVE RENT ROLL</t>
  </si>
  <si>
    <t>Based on actual + new tax basis</t>
  </si>
  <si>
    <t>Per Owners Rep</t>
  </si>
  <si>
    <t>Weekly gardening / cleaning at $600 / month per Owners Rep</t>
  </si>
  <si>
    <t xml:space="preserve">Month to Month </t>
  </si>
  <si>
    <t>Pay down of Principal Benefit</t>
  </si>
  <si>
    <t>Potential Appreciation</t>
  </si>
  <si>
    <t>TOTAl RETURN NET CASHFLOW + PRINCIPAL REDUCTION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</si>
</sst>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5" formatCode="&quot;$&quot;#,##0_);\(&quot;$&quot;#,##0\)"/>
    <numFmt numFmtId="6" formatCode="&quot;$&quot;#,##0_);[Red]\(&quot;$&quot;#,##0\)"/>
    <numFmt numFmtId="44" formatCode="_(&quot;$&quot;* #,##0.00_);_(&quot;$&quot;* \(#,##0.00\);_(&quot;$&quot;* &quot;-&quot;??_);_(@_)"/>
    <numFmt numFmtId="43" formatCode="_(* #,##0.00_);_(* \(#,##0.00\);_(* &quot;-&quot;??_);_(@_)"/>
    <numFmt numFmtId="164" formatCode="_(* #,##0_);_(* \(#,##0\);_(* &quot;-&quot;??_);_(@_)"/>
    <numFmt numFmtId="165" formatCode="_(&quot;$&quot;* #,##0_);_(&quot;$&quot;* \(#,##0\);_(&quot;$&quot;* &quot;-&quot;??_);_(@_)"/>
    <numFmt numFmtId="166" formatCode="&quot;$&quot;#,##0"/>
    <numFmt numFmtId="167" formatCode="0.0%"/>
    <numFmt numFmtId="168" formatCode="&quot;$&quot;#,##0.000"/>
    <numFmt numFmtId="169" formatCode="0.000%"/>
  </numFmts>
  <fonts count="21" x14ac:knownFonts="1">
    <font>
      <sz val="10"/>
      <name val="Arial"/>
    </font>
    <font>
      <sz val="10"/>
      <name val="Arial"/>
      <family val="2"/>
    </font>
    <font>
      <b/>
      <sz val="14"/>
      <name val="Times New Roman"/>
      <family val="1"/>
    </font>
    <font>
      <b/>
      <sz val="18"/>
      <name val="Times New Roman"/>
      <family val="1"/>
    </font>
    <font>
      <b/>
      <sz val="12"/>
      <name val="Times New Roman"/>
      <family val="1"/>
    </font>
    <font>
      <sz val="10"/>
      <name val="Times New Roman"/>
      <family val="1"/>
    </font>
    <font>
      <b/>
      <u/>
      <sz val="24"/>
      <name val="Times New Roman"/>
      <family val="1"/>
    </font>
    <font>
      <b/>
      <i/>
      <sz val="11"/>
      <name val="Times New Roman"/>
      <family val="1"/>
    </font>
    <font>
      <b/>
      <u/>
      <sz val="14"/>
      <name val="Times New Roman"/>
      <family val="1"/>
    </font>
    <font>
      <b/>
      <i/>
      <sz val="14"/>
      <name val="Times New Roman"/>
      <family val="1"/>
    </font>
    <font>
      <b/>
      <u/>
      <sz val="12"/>
      <name val="Times New Roman"/>
      <family val="1"/>
    </font>
    <font>
      <b/>
      <sz val="12"/>
      <color rgb="FFFF0000"/>
      <name val="Times New Roman"/>
      <family val="1"/>
    </font>
    <font>
      <u/>
      <sz val="10"/>
      <color theme="10"/>
      <name val="Arial"/>
      <family val="2"/>
    </font>
    <font>
      <u/>
      <sz val="10"/>
      <color theme="11"/>
      <name val="Arial"/>
      <family val="2"/>
    </font>
    <font>
      <sz val="14"/>
      <name val="Arial"/>
      <family val="2"/>
    </font>
    <font>
      <b/>
      <sz val="14"/>
      <name val="Arial"/>
      <family val="2"/>
    </font>
    <font>
      <sz val="12"/>
      <name val="Times New Roman"/>
      <family val="1"/>
    </font>
    <font>
      <sz val="12"/>
      <name val="Arial"/>
      <family val="2"/>
    </font>
    <font>
      <sz val="18"/>
      <name val="Arial"/>
      <family val="2"/>
    </font>
    <font>
      <b/>
      <sz val="12"/>
      <name val="Arial"/>
      <family val="2"/>
    </font>
    <font>
      <sz val="14"/>
      <name val="Times New Roman"/>
      <family val="1"/>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22">
    <border>
      <left/>
      <right/>
      <top/>
      <bottom/>
      <diagonal/>
    </border>
    <border>
      <left style="medium">
        <color auto="1"/>
      </left>
      <right style="medium">
        <color auto="1"/>
      </right>
      <top style="medium">
        <color auto="1"/>
      </top>
      <bottom style="medium">
        <color auto="1"/>
      </bottom>
      <diagonal/>
    </border>
    <border>
      <left/>
      <right/>
      <top style="thin">
        <color auto="1"/>
      </top>
      <bottom style="double">
        <color auto="1"/>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style="medium">
        <color auto="1"/>
      </right>
      <top/>
      <bottom style="medium">
        <color auto="1"/>
      </bottom>
      <diagonal/>
    </border>
    <border>
      <left style="thin">
        <color auto="1"/>
      </left>
      <right style="thin">
        <color auto="1"/>
      </right>
      <top style="thin">
        <color auto="1"/>
      </top>
      <bottom style="thin">
        <color auto="1"/>
      </bottom>
      <diagonal/>
    </border>
    <border>
      <left style="medium">
        <color auto="1"/>
      </left>
      <right style="thin">
        <color auto="1"/>
      </right>
      <top style="thin">
        <color auto="1"/>
      </top>
      <bottom style="thin">
        <color auto="1"/>
      </bottom>
      <diagonal/>
    </border>
    <border>
      <left/>
      <right/>
      <top/>
      <bottom style="medium">
        <color auto="1"/>
      </bottom>
      <diagonal/>
    </border>
    <border>
      <left style="medium">
        <color auto="1"/>
      </left>
      <right/>
      <top/>
      <bottom style="thin">
        <color auto="1"/>
      </bottom>
      <diagonal/>
    </border>
    <border>
      <left/>
      <right/>
      <top/>
      <bottom style="thin">
        <color auto="1"/>
      </bottom>
      <diagonal/>
    </border>
    <border>
      <left/>
      <right style="medium">
        <color auto="1"/>
      </right>
      <top/>
      <bottom style="thin">
        <color auto="1"/>
      </bottom>
      <diagonal/>
    </border>
    <border>
      <left style="medium">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top style="medium">
        <color auto="1"/>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right/>
      <top style="medium">
        <color auto="1"/>
      </top>
      <bottom/>
      <diagonal/>
    </border>
  </borders>
  <cellStyleXfs count="8">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cellStyleXfs>
  <cellXfs count="95">
    <xf numFmtId="0" fontId="0" fillId="0" borderId="0" xfId="0"/>
    <xf numFmtId="0" fontId="5" fillId="0" borderId="0" xfId="0" applyFont="1"/>
    <xf numFmtId="6" fontId="2" fillId="0" borderId="1" xfId="0" applyNumberFormat="1" applyFont="1" applyBorder="1"/>
    <xf numFmtId="0" fontId="5" fillId="0" borderId="5" xfId="0" applyFont="1" applyBorder="1"/>
    <xf numFmtId="0" fontId="5" fillId="0" borderId="6" xfId="0" applyFont="1" applyBorder="1"/>
    <xf numFmtId="0" fontId="5" fillId="0" borderId="9" xfId="0" applyFont="1" applyBorder="1"/>
    <xf numFmtId="0" fontId="3" fillId="0" borderId="5" xfId="0" applyFont="1" applyBorder="1"/>
    <xf numFmtId="0" fontId="3" fillId="0" borderId="0" xfId="0" applyFont="1"/>
    <xf numFmtId="9" fontId="5" fillId="0" borderId="0" xfId="3" applyFont="1" applyBorder="1"/>
    <xf numFmtId="0" fontId="2" fillId="0" borderId="5" xfId="0" applyFont="1" applyBorder="1"/>
    <xf numFmtId="0" fontId="2" fillId="0" borderId="0" xfId="0" applyFont="1"/>
    <xf numFmtId="6" fontId="2" fillId="0" borderId="0" xfId="0" applyNumberFormat="1" applyFont="1"/>
    <xf numFmtId="9" fontId="4" fillId="0" borderId="0" xfId="0" applyNumberFormat="1" applyFont="1"/>
    <xf numFmtId="0" fontId="2" fillId="0" borderId="6" xfId="0" applyFont="1" applyBorder="1"/>
    <xf numFmtId="10" fontId="4" fillId="0" borderId="0" xfId="0" applyNumberFormat="1" applyFont="1"/>
    <xf numFmtId="0" fontId="7" fillId="0" borderId="5" xfId="0" applyFont="1" applyBorder="1"/>
    <xf numFmtId="0" fontId="9" fillId="0" borderId="5" xfId="0" applyFont="1" applyBorder="1"/>
    <xf numFmtId="0" fontId="2" fillId="0" borderId="10" xfId="0" applyFont="1" applyBorder="1"/>
    <xf numFmtId="0" fontId="5" fillId="0" borderId="11" xfId="0" applyFont="1" applyBorder="1"/>
    <xf numFmtId="0" fontId="5" fillId="0" borderId="8" xfId="0" applyFont="1" applyBorder="1"/>
    <xf numFmtId="0" fontId="2" fillId="0" borderId="12" xfId="0" applyFont="1" applyBorder="1" applyAlignment="1">
      <alignment horizontal="center" vertical="center"/>
    </xf>
    <xf numFmtId="0" fontId="2" fillId="0" borderId="13" xfId="0" applyFont="1" applyBorder="1"/>
    <xf numFmtId="0" fontId="5" fillId="0" borderId="13" xfId="0" applyFont="1" applyBorder="1"/>
    <xf numFmtId="0" fontId="5" fillId="0" borderId="14" xfId="0" applyFont="1" applyBorder="1"/>
    <xf numFmtId="0" fontId="2" fillId="0" borderId="15" xfId="0" applyFont="1" applyBorder="1" applyAlignment="1">
      <alignment horizontal="center" vertical="center"/>
    </xf>
    <xf numFmtId="0" fontId="2" fillId="0" borderId="16" xfId="0" applyFont="1" applyBorder="1"/>
    <xf numFmtId="0" fontId="5" fillId="0" borderId="16" xfId="0" applyFont="1" applyBorder="1"/>
    <xf numFmtId="0" fontId="5" fillId="0" borderId="17" xfId="0" applyFont="1" applyBorder="1"/>
    <xf numFmtId="2" fontId="2" fillId="0" borderId="0" xfId="0" applyNumberFormat="1" applyFont="1"/>
    <xf numFmtId="0" fontId="2" fillId="0" borderId="5" xfId="0" applyFont="1" applyBorder="1" applyAlignment="1">
      <alignment horizontal="center" vertical="center"/>
    </xf>
    <xf numFmtId="5" fontId="4" fillId="3" borderId="13" xfId="2" applyNumberFormat="1" applyFont="1" applyFill="1" applyBorder="1" applyAlignment="1">
      <alignment horizontal="center"/>
    </xf>
    <xf numFmtId="5" fontId="4" fillId="3" borderId="16" xfId="0" applyNumberFormat="1" applyFont="1" applyFill="1" applyBorder="1" applyAlignment="1">
      <alignment horizontal="center"/>
    </xf>
    <xf numFmtId="0" fontId="2" fillId="0" borderId="7" xfId="0" applyFont="1" applyBorder="1" applyAlignment="1">
      <alignment horizontal="center" vertical="center"/>
    </xf>
    <xf numFmtId="0" fontId="2" fillId="0" borderId="11" xfId="0" applyFont="1" applyBorder="1"/>
    <xf numFmtId="5" fontId="4" fillId="3" borderId="11" xfId="0" applyNumberFormat="1" applyFont="1" applyFill="1" applyBorder="1" applyAlignment="1">
      <alignment horizontal="center"/>
    </xf>
    <xf numFmtId="165" fontId="2" fillId="2" borderId="2" xfId="2" applyNumberFormat="1" applyFont="1" applyFill="1" applyBorder="1"/>
    <xf numFmtId="10" fontId="2" fillId="2" borderId="9" xfId="3" applyNumberFormat="1" applyFont="1" applyFill="1" applyBorder="1"/>
    <xf numFmtId="2" fontId="2" fillId="2" borderId="9" xfId="0" applyNumberFormat="1" applyFont="1" applyFill="1" applyBorder="1"/>
    <xf numFmtId="10" fontId="2" fillId="2" borderId="13" xfId="3" applyNumberFormat="1" applyFont="1" applyFill="1" applyBorder="1" applyAlignment="1">
      <alignment horizontal="center"/>
    </xf>
    <xf numFmtId="10" fontId="2" fillId="2" borderId="16" xfId="3" applyNumberFormat="1" applyFont="1" applyFill="1" applyBorder="1" applyAlignment="1">
      <alignment horizontal="center"/>
    </xf>
    <xf numFmtId="10" fontId="2" fillId="2" borderId="11" xfId="3" applyNumberFormat="1" applyFont="1" applyFill="1" applyBorder="1" applyAlignment="1">
      <alignment horizontal="center"/>
    </xf>
    <xf numFmtId="165" fontId="2" fillId="2" borderId="0" xfId="2" applyNumberFormat="1" applyFont="1" applyFill="1" applyBorder="1"/>
    <xf numFmtId="0" fontId="5" fillId="0" borderId="19" xfId="0" applyFont="1" applyBorder="1"/>
    <xf numFmtId="2" fontId="2" fillId="0" borderId="19" xfId="0" applyNumberFormat="1" applyFont="1" applyBorder="1"/>
    <xf numFmtId="9" fontId="10" fillId="0" borderId="20" xfId="0" applyNumberFormat="1" applyFont="1" applyBorder="1" applyAlignment="1">
      <alignment horizontal="left" vertical="center"/>
    </xf>
    <xf numFmtId="165" fontId="2" fillId="2" borderId="11" xfId="2" applyNumberFormat="1" applyFont="1" applyFill="1" applyBorder="1"/>
    <xf numFmtId="0" fontId="2" fillId="0" borderId="18" xfId="0" quotePrefix="1" applyFont="1" applyBorder="1"/>
    <xf numFmtId="0" fontId="11" fillId="0" borderId="5" xfId="0" applyFont="1" applyBorder="1"/>
    <xf numFmtId="6" fontId="5" fillId="0" borderId="0" xfId="0" applyNumberFormat="1" applyFont="1"/>
    <xf numFmtId="3" fontId="5" fillId="0" borderId="0" xfId="0" applyNumberFormat="1" applyFont="1"/>
    <xf numFmtId="0" fontId="14" fillId="0" borderId="0" xfId="0" applyFont="1"/>
    <xf numFmtId="0" fontId="15" fillId="0" borderId="0" xfId="0" applyFont="1"/>
    <xf numFmtId="16" fontId="14" fillId="0" borderId="0" xfId="0" applyNumberFormat="1" applyFont="1"/>
    <xf numFmtId="0" fontId="16" fillId="0" borderId="0" xfId="0" applyFont="1"/>
    <xf numFmtId="0" fontId="4" fillId="0" borderId="3" xfId="0" applyFont="1" applyBorder="1"/>
    <xf numFmtId="0" fontId="16" fillId="0" borderId="4" xfId="0" applyFont="1" applyBorder="1"/>
    <xf numFmtId="0" fontId="16" fillId="0" borderId="5" xfId="0" applyFont="1" applyBorder="1"/>
    <xf numFmtId="0" fontId="16" fillId="0" borderId="6" xfId="0" applyFont="1" applyBorder="1"/>
    <xf numFmtId="0" fontId="16" fillId="3" borderId="5" xfId="0" applyFont="1" applyFill="1" applyBorder="1"/>
    <xf numFmtId="166" fontId="16" fillId="2" borderId="6" xfId="0" applyNumberFormat="1" applyFont="1" applyFill="1" applyBorder="1"/>
    <xf numFmtId="9" fontId="16" fillId="2" borderId="6" xfId="3" applyFont="1" applyFill="1" applyBorder="1"/>
    <xf numFmtId="0" fontId="17" fillId="0" borderId="0" xfId="0" applyFont="1"/>
    <xf numFmtId="164" fontId="16" fillId="2" borderId="6" xfId="1" applyNumberFormat="1" applyFont="1" applyFill="1" applyBorder="1"/>
    <xf numFmtId="0" fontId="16" fillId="3" borderId="7" xfId="0" applyFont="1" applyFill="1" applyBorder="1"/>
    <xf numFmtId="9" fontId="16" fillId="2" borderId="8" xfId="0" applyNumberFormat="1" applyFont="1" applyFill="1" applyBorder="1"/>
    <xf numFmtId="164" fontId="16" fillId="0" borderId="7" xfId="1" applyNumberFormat="1" applyFont="1" applyBorder="1" applyAlignment="1">
      <alignment horizontal="left" vertical="center"/>
    </xf>
    <xf numFmtId="9" fontId="16" fillId="2" borderId="8" xfId="3" applyFont="1" applyFill="1" applyBorder="1"/>
    <xf numFmtId="167" fontId="16" fillId="0" borderId="0" xfId="3" applyNumberFormat="1" applyFont="1"/>
    <xf numFmtId="6" fontId="16" fillId="0" borderId="0" xfId="0" applyNumberFormat="1" applyFont="1"/>
    <xf numFmtId="3" fontId="16" fillId="0" borderId="0" xfId="0" applyNumberFormat="1" applyFont="1"/>
    <xf numFmtId="44" fontId="2" fillId="0" borderId="0" xfId="2" applyFont="1"/>
    <xf numFmtId="168" fontId="16" fillId="0" borderId="0" xfId="0" applyNumberFormat="1" applyFont="1"/>
    <xf numFmtId="0" fontId="4" fillId="0" borderId="0" xfId="0" applyFont="1"/>
    <xf numFmtId="0" fontId="18" fillId="0" borderId="0" xfId="0" applyFont="1"/>
    <xf numFmtId="0" fontId="19" fillId="0" borderId="0" xfId="0" applyFont="1"/>
    <xf numFmtId="44" fontId="19" fillId="0" borderId="0" xfId="2" applyFont="1"/>
    <xf numFmtId="165" fontId="14" fillId="0" borderId="0" xfId="2" applyNumberFormat="1" applyFont="1"/>
    <xf numFmtId="165" fontId="17" fillId="0" borderId="0" xfId="2" applyNumberFormat="1" applyFont="1"/>
    <xf numFmtId="165" fontId="14" fillId="0" borderId="0" xfId="0" applyNumberFormat="1" applyFont="1"/>
    <xf numFmtId="165" fontId="2" fillId="0" borderId="0" xfId="2" applyNumberFormat="1" applyFont="1"/>
    <xf numFmtId="0" fontId="20" fillId="0" borderId="5" xfId="0" applyFont="1" applyBorder="1"/>
    <xf numFmtId="44" fontId="5" fillId="0" borderId="0" xfId="0" applyNumberFormat="1" applyFont="1"/>
    <xf numFmtId="169" fontId="16" fillId="2" borderId="6" xfId="3" applyNumberFormat="1" applyFont="1" applyFill="1" applyBorder="1"/>
    <xf numFmtId="0" fontId="8" fillId="0" borderId="18" xfId="0" applyFont="1" applyBorder="1" applyAlignment="1">
      <alignment horizontal="center" wrapText="1"/>
    </xf>
    <xf numFmtId="0" fontId="8" fillId="0" borderId="19" xfId="0" applyFont="1" applyBorder="1" applyAlignment="1">
      <alignment horizontal="center" wrapText="1"/>
    </xf>
    <xf numFmtId="0" fontId="8" fillId="0" borderId="20" xfId="0" applyFont="1" applyBorder="1" applyAlignment="1">
      <alignment horizontal="center" wrapText="1"/>
    </xf>
    <xf numFmtId="0" fontId="6" fillId="0" borderId="5" xfId="0" applyFont="1" applyBorder="1" applyAlignment="1">
      <alignment horizontal="center" vertical="center"/>
    </xf>
    <xf numFmtId="0" fontId="6" fillId="0" borderId="0" xfId="0" applyFont="1" applyAlignment="1">
      <alignment horizontal="center" vertical="center"/>
    </xf>
    <xf numFmtId="0" fontId="6" fillId="0" borderId="6" xfId="0" applyFont="1" applyBorder="1" applyAlignment="1">
      <alignment horizontal="center" vertical="center"/>
    </xf>
    <xf numFmtId="0" fontId="5" fillId="0" borderId="21" xfId="0" applyFont="1" applyBorder="1" applyAlignment="1">
      <alignment horizontal="center" vertical="top" wrapText="1"/>
    </xf>
    <xf numFmtId="0" fontId="5" fillId="0" borderId="4" xfId="0" applyFont="1" applyBorder="1" applyAlignment="1">
      <alignment horizontal="center" vertical="top" wrapText="1"/>
    </xf>
    <xf numFmtId="0" fontId="5" fillId="0" borderId="0" xfId="0" applyFont="1" applyAlignment="1">
      <alignment horizontal="center" vertical="top" wrapText="1"/>
    </xf>
    <xf numFmtId="0" fontId="5" fillId="0" borderId="6" xfId="0" applyFont="1" applyBorder="1" applyAlignment="1">
      <alignment horizontal="center" vertical="top" wrapText="1"/>
    </xf>
    <xf numFmtId="0" fontId="5" fillId="0" borderId="11" xfId="0" applyFont="1" applyBorder="1" applyAlignment="1">
      <alignment horizontal="center" vertical="top" wrapText="1"/>
    </xf>
    <xf numFmtId="0" fontId="5" fillId="0" borderId="8" xfId="0" applyFont="1" applyBorder="1" applyAlignment="1">
      <alignment horizontal="center" vertical="top" wrapText="1"/>
    </xf>
  </cellXfs>
  <cellStyles count="8">
    <cellStyle name="Comma" xfId="1" builtinId="3"/>
    <cellStyle name="Currency" xfId="2" builtinId="4"/>
    <cellStyle name="Followed Hyperlink" xfId="5" builtinId="9" hidden="1"/>
    <cellStyle name="Followed Hyperlink" xfId="7" builtinId="9" hidden="1"/>
    <cellStyle name="Hyperlink" xfId="4" builtinId="8" hidden="1"/>
    <cellStyle name="Hyperlink" xfId="6" builtinId="8" hidden="1"/>
    <cellStyle name="Normal" xfId="0" builtinId="0"/>
    <cellStyle name="Percent"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39"/>
  <sheetViews>
    <sheetView tabSelected="1" workbookViewId="0">
      <selection activeCell="H18" sqref="H18"/>
    </sheetView>
  </sheetViews>
  <sheetFormatPr baseColWidth="10" defaultColWidth="8.83203125" defaultRowHeight="13" x14ac:dyDescent="0.15"/>
  <cols>
    <col min="1" max="1" width="43" style="1" customWidth="1"/>
    <col min="2" max="2" width="4.5" style="1" customWidth="1"/>
    <col min="3" max="3" width="16.5" style="1" customWidth="1"/>
    <col min="4" max="4" width="15.5" style="1" customWidth="1"/>
    <col min="5" max="5" width="7.1640625" style="1" customWidth="1"/>
    <col min="6" max="6" width="8.83203125" style="1"/>
    <col min="7" max="7" width="23.1640625" style="1" customWidth="1"/>
    <col min="8" max="8" width="23.33203125" style="1" customWidth="1"/>
    <col min="9" max="9" width="11.1640625" style="1" bestFit="1" customWidth="1"/>
    <col min="10" max="16384" width="8.83203125" style="1"/>
  </cols>
  <sheetData>
    <row r="1" spans="1:13" ht="27.75" customHeight="1" thickBot="1" x14ac:dyDescent="0.25">
      <c r="A1" s="86" t="s">
        <v>15</v>
      </c>
      <c r="B1" s="87"/>
      <c r="C1" s="87"/>
      <c r="D1" s="87"/>
      <c r="E1" s="87"/>
      <c r="F1" s="88"/>
      <c r="G1" s="53"/>
      <c r="H1" s="53" t="s">
        <v>27</v>
      </c>
      <c r="I1" s="53"/>
      <c r="J1" s="53"/>
      <c r="K1" s="53"/>
      <c r="L1" s="53"/>
      <c r="M1" s="53"/>
    </row>
    <row r="2" spans="1:13" ht="5.25" customHeight="1" x14ac:dyDescent="0.2">
      <c r="A2" s="3"/>
      <c r="F2" s="4"/>
      <c r="G2" s="53"/>
      <c r="H2" s="54" t="s">
        <v>14</v>
      </c>
      <c r="I2" s="55"/>
      <c r="J2" s="53"/>
      <c r="K2" s="53"/>
      <c r="L2" s="53"/>
      <c r="M2" s="53"/>
    </row>
    <row r="3" spans="1:13" ht="23" x14ac:dyDescent="0.25">
      <c r="A3" s="6" t="s">
        <v>0</v>
      </c>
      <c r="C3" s="7" t="s">
        <v>25</v>
      </c>
      <c r="D3" s="8"/>
      <c r="F3" s="4"/>
      <c r="G3" s="53"/>
      <c r="H3" s="56"/>
      <c r="I3" s="57"/>
      <c r="J3" s="53"/>
      <c r="K3" s="53"/>
      <c r="L3" s="53"/>
      <c r="M3" s="53"/>
    </row>
    <row r="4" spans="1:13" ht="13.5" customHeight="1" thickBot="1" x14ac:dyDescent="0.25">
      <c r="A4" s="47"/>
      <c r="F4" s="4"/>
      <c r="G4" s="53"/>
      <c r="H4" s="58" t="s">
        <v>16</v>
      </c>
      <c r="I4" s="59">
        <f>3850000</f>
        <v>3850000</v>
      </c>
      <c r="J4" s="53"/>
      <c r="K4" s="53"/>
      <c r="L4" s="53"/>
      <c r="M4" s="53"/>
    </row>
    <row r="5" spans="1:13" ht="19" thickBot="1" x14ac:dyDescent="0.25">
      <c r="A5" s="9" t="s">
        <v>1</v>
      </c>
      <c r="B5" s="10"/>
      <c r="C5" s="2">
        <f>I4</f>
        <v>3850000</v>
      </c>
      <c r="D5" s="11"/>
      <c r="E5" s="10"/>
      <c r="F5" s="4"/>
      <c r="G5" s="53"/>
      <c r="H5" s="58" t="s">
        <v>7</v>
      </c>
      <c r="I5" s="60">
        <v>1</v>
      </c>
      <c r="J5" s="53"/>
      <c r="K5" s="53"/>
      <c r="L5" s="53"/>
      <c r="M5" s="53"/>
    </row>
    <row r="6" spans="1:13" ht="18" x14ac:dyDescent="0.2">
      <c r="A6" s="9" t="s">
        <v>2</v>
      </c>
      <c r="B6" s="10"/>
      <c r="C6" s="11">
        <f>I5*I4</f>
        <v>3850000</v>
      </c>
      <c r="D6" s="10" t="s">
        <v>11</v>
      </c>
      <c r="E6" s="12">
        <f>+I5</f>
        <v>1</v>
      </c>
      <c r="F6" s="13" t="s">
        <v>12</v>
      </c>
      <c r="G6" s="53"/>
      <c r="H6" s="58" t="s">
        <v>17</v>
      </c>
      <c r="I6" s="59">
        <f>'Rent Roll'!D17</f>
        <v>235600</v>
      </c>
      <c r="J6" s="53"/>
      <c r="K6" s="53"/>
      <c r="L6" s="53"/>
      <c r="M6" s="53"/>
    </row>
    <row r="7" spans="1:13" ht="19" thickBot="1" x14ac:dyDescent="0.25">
      <c r="A7" s="9" t="s">
        <v>3</v>
      </c>
      <c r="B7" s="10"/>
      <c r="C7" s="11"/>
      <c r="D7" s="11"/>
      <c r="E7" s="10"/>
      <c r="F7" s="4"/>
      <c r="G7" s="53"/>
      <c r="H7" s="58" t="s">
        <v>8</v>
      </c>
      <c r="I7" s="60">
        <v>0.03</v>
      </c>
      <c r="J7" s="53"/>
      <c r="K7" s="53"/>
      <c r="L7" s="53"/>
      <c r="M7" s="53"/>
    </row>
    <row r="8" spans="1:13" ht="19" thickBot="1" x14ac:dyDescent="0.25">
      <c r="A8" s="9" t="s">
        <v>24</v>
      </c>
      <c r="C8" s="2">
        <f>I6</f>
        <v>235600</v>
      </c>
      <c r="D8" s="10"/>
      <c r="E8" s="10"/>
      <c r="F8" s="4"/>
      <c r="G8" s="53"/>
      <c r="H8" s="58" t="s">
        <v>9</v>
      </c>
      <c r="I8" s="60"/>
      <c r="J8" s="53" t="s">
        <v>70</v>
      </c>
      <c r="K8" s="53"/>
      <c r="L8" s="53"/>
      <c r="M8" s="53"/>
    </row>
    <row r="9" spans="1:13" ht="18" x14ac:dyDescent="0.2">
      <c r="A9" s="9" t="s">
        <v>4</v>
      </c>
      <c r="B9" s="10"/>
      <c r="C9" s="70">
        <f>0.03*C8</f>
        <v>7068</v>
      </c>
      <c r="D9" s="10" t="s">
        <v>11</v>
      </c>
      <c r="E9" s="12">
        <f>+I7</f>
        <v>0.03</v>
      </c>
      <c r="F9" s="13" t="s">
        <v>12</v>
      </c>
      <c r="G9" s="61"/>
      <c r="H9" s="58" t="s">
        <v>10</v>
      </c>
      <c r="I9" s="82"/>
      <c r="J9" s="53"/>
      <c r="K9" s="53"/>
      <c r="L9" s="53"/>
      <c r="M9" s="53"/>
    </row>
    <row r="10" spans="1:13" ht="18" x14ac:dyDescent="0.2">
      <c r="A10" s="9" t="s">
        <v>23</v>
      </c>
      <c r="C10" s="11">
        <f>C8-C9</f>
        <v>228532</v>
      </c>
      <c r="D10" s="10"/>
      <c r="E10" s="10"/>
      <c r="F10" s="4"/>
      <c r="G10" s="53"/>
      <c r="H10" s="58" t="s">
        <v>13</v>
      </c>
      <c r="I10" s="62">
        <f>30</f>
        <v>30</v>
      </c>
      <c r="J10" s="53"/>
      <c r="K10" s="53"/>
      <c r="L10" s="53"/>
      <c r="M10" s="53"/>
    </row>
    <row r="11" spans="1:13" ht="19" thickBot="1" x14ac:dyDescent="0.25">
      <c r="A11" s="9" t="s">
        <v>5</v>
      </c>
      <c r="B11" s="10"/>
      <c r="C11" s="11">
        <f>'Operating Expenses'!C31</f>
        <v>69964</v>
      </c>
      <c r="D11" s="10" t="s">
        <v>78</v>
      </c>
      <c r="E11" s="12"/>
      <c r="F11" s="13"/>
      <c r="G11" s="53"/>
      <c r="H11" s="63"/>
      <c r="I11" s="64"/>
      <c r="J11" s="53"/>
      <c r="K11" s="53"/>
      <c r="L11" s="53"/>
      <c r="M11" s="53"/>
    </row>
    <row r="12" spans="1:13" ht="19" thickBot="1" x14ac:dyDescent="0.25">
      <c r="A12" s="9" t="s">
        <v>6</v>
      </c>
      <c r="B12" s="10"/>
      <c r="C12" s="11">
        <f>C10-C11</f>
        <v>158568</v>
      </c>
      <c r="D12" s="10"/>
      <c r="E12" s="10"/>
      <c r="F12" s="4"/>
      <c r="G12" s="53"/>
      <c r="H12" s="65"/>
      <c r="I12" s="66"/>
      <c r="J12" s="53"/>
      <c r="K12" s="53"/>
      <c r="L12" s="53"/>
      <c r="M12" s="53"/>
    </row>
    <row r="13" spans="1:13" ht="18" x14ac:dyDescent="0.2">
      <c r="A13" s="9" t="s">
        <v>26</v>
      </c>
      <c r="B13" s="10"/>
      <c r="C13" s="11">
        <f>-PMT(I9,I10*12,C7)</f>
        <v>0</v>
      </c>
      <c r="D13" s="10" t="s">
        <v>11</v>
      </c>
      <c r="E13" s="14">
        <f>+I9</f>
        <v>0</v>
      </c>
      <c r="F13" s="13" t="s">
        <v>12</v>
      </c>
      <c r="G13" s="53"/>
      <c r="H13" s="53"/>
      <c r="I13" s="53"/>
      <c r="J13" s="53"/>
      <c r="K13" s="53"/>
      <c r="L13" s="53"/>
      <c r="M13" s="53"/>
    </row>
    <row r="14" spans="1:13" ht="16" customHeight="1" x14ac:dyDescent="0.2">
      <c r="A14" s="15"/>
      <c r="B14" s="10"/>
      <c r="C14" s="79"/>
      <c r="D14" s="10"/>
      <c r="E14" s="10"/>
      <c r="F14" s="4"/>
      <c r="G14" s="53"/>
      <c r="H14" s="53"/>
      <c r="I14" s="53"/>
      <c r="J14" s="53"/>
      <c r="K14" s="53"/>
      <c r="L14" s="53"/>
      <c r="M14" s="53"/>
    </row>
    <row r="15" spans="1:13" ht="19" thickBot="1" x14ac:dyDescent="0.25">
      <c r="A15" s="16" t="s">
        <v>20</v>
      </c>
      <c r="B15" s="10"/>
      <c r="C15" s="35">
        <f>C12-C13-C14</f>
        <v>158568</v>
      </c>
      <c r="D15" s="10"/>
      <c r="E15" s="10"/>
      <c r="F15" s="4"/>
      <c r="G15" s="53"/>
      <c r="H15" s="53"/>
      <c r="I15" s="53"/>
      <c r="J15" s="53"/>
      <c r="K15" s="53"/>
      <c r="L15" s="53"/>
      <c r="M15" s="53"/>
    </row>
    <row r="16" spans="1:13" ht="19" thickTop="1" x14ac:dyDescent="0.2">
      <c r="A16" s="80" t="s">
        <v>82</v>
      </c>
      <c r="C16" s="70"/>
      <c r="F16" s="4"/>
      <c r="G16" s="53"/>
      <c r="H16" s="53"/>
      <c r="I16" s="53"/>
      <c r="J16" s="53"/>
      <c r="K16" s="53"/>
      <c r="L16" s="53"/>
      <c r="M16" s="53"/>
    </row>
    <row r="17" spans="1:13" ht="18" x14ac:dyDescent="0.2">
      <c r="A17" s="80" t="s">
        <v>83</v>
      </c>
      <c r="F17" s="4"/>
      <c r="G17" s="53"/>
      <c r="H17" s="53"/>
      <c r="I17" s="53"/>
      <c r="J17" s="53"/>
      <c r="K17" s="53"/>
      <c r="L17" s="53"/>
      <c r="M17" s="53"/>
    </row>
    <row r="18" spans="1:13" ht="16" x14ac:dyDescent="0.2">
      <c r="A18" s="3" t="s">
        <v>84</v>
      </c>
      <c r="C18" s="81">
        <f>C15+C16</f>
        <v>158568</v>
      </c>
      <c r="F18" s="4"/>
      <c r="G18" s="53"/>
      <c r="H18" s="53"/>
      <c r="I18" s="53"/>
      <c r="J18" s="53"/>
      <c r="K18" s="53"/>
      <c r="L18" s="53"/>
      <c r="M18" s="53"/>
    </row>
    <row r="19" spans="1:13" ht="18" x14ac:dyDescent="0.2">
      <c r="A19" s="17" t="s">
        <v>21</v>
      </c>
      <c r="B19" s="5"/>
      <c r="C19" s="36">
        <f>C18/C6</f>
        <v>4.1186493506493504E-2</v>
      </c>
      <c r="F19" s="4"/>
      <c r="G19" s="53"/>
      <c r="H19" s="53"/>
      <c r="I19" s="53"/>
      <c r="J19" s="53"/>
      <c r="K19" s="53"/>
      <c r="L19" s="53"/>
      <c r="M19" s="53"/>
    </row>
    <row r="20" spans="1:13" ht="18" x14ac:dyDescent="0.2">
      <c r="A20" s="17" t="s">
        <v>19</v>
      </c>
      <c r="B20" s="5"/>
      <c r="C20" s="37">
        <f>C5/C8</f>
        <v>16.341256366723261</v>
      </c>
      <c r="F20" s="4"/>
      <c r="G20" s="53"/>
      <c r="H20" s="72"/>
      <c r="I20" s="53"/>
      <c r="J20" s="53"/>
      <c r="K20" s="53"/>
      <c r="L20" s="53"/>
      <c r="M20" s="53"/>
    </row>
    <row r="21" spans="1:13" ht="18" x14ac:dyDescent="0.2">
      <c r="A21" s="17" t="s">
        <v>18</v>
      </c>
      <c r="B21" s="5"/>
      <c r="C21" s="37">
        <f>(C12/C5)*100</f>
        <v>4.1186493506493509</v>
      </c>
      <c r="F21" s="4"/>
      <c r="G21" s="53"/>
      <c r="H21" s="53"/>
      <c r="I21" s="53"/>
      <c r="J21" s="53"/>
      <c r="K21" s="53"/>
      <c r="L21" s="53"/>
      <c r="M21" s="53"/>
    </row>
    <row r="22" spans="1:13" ht="12" customHeight="1" thickBot="1" x14ac:dyDescent="0.25">
      <c r="A22" s="9"/>
      <c r="C22" s="28"/>
      <c r="F22" s="4"/>
      <c r="G22" s="53"/>
      <c r="H22" s="53"/>
      <c r="I22" s="53"/>
      <c r="J22" s="53"/>
      <c r="K22" s="53"/>
      <c r="L22" s="53"/>
      <c r="M22" s="53"/>
    </row>
    <row r="23" spans="1:13" ht="18" x14ac:dyDescent="0.2">
      <c r="A23" s="46"/>
      <c r="B23" s="42"/>
      <c r="C23" s="43"/>
      <c r="D23" s="42"/>
      <c r="E23" s="44"/>
      <c r="F23" s="4"/>
      <c r="G23" s="53"/>
      <c r="H23" s="53"/>
      <c r="I23" s="71"/>
      <c r="J23" s="53"/>
      <c r="K23" s="53"/>
      <c r="L23" s="53"/>
      <c r="M23" s="53"/>
    </row>
    <row r="24" spans="1:13" ht="18" x14ac:dyDescent="0.2">
      <c r="A24" s="29"/>
      <c r="C24" s="41"/>
      <c r="E24" s="4"/>
      <c r="F24" s="4"/>
      <c r="G24" s="53"/>
      <c r="H24" s="53"/>
      <c r="I24" s="53"/>
      <c r="J24" s="53"/>
      <c r="K24" s="67"/>
      <c r="L24" s="53"/>
      <c r="M24" s="53"/>
    </row>
    <row r="25" spans="1:13" ht="18" x14ac:dyDescent="0.2">
      <c r="A25" s="29"/>
      <c r="C25" s="41"/>
      <c r="E25" s="4"/>
      <c r="F25" s="4"/>
      <c r="G25" s="53"/>
      <c r="H25" s="53"/>
      <c r="I25" s="53"/>
      <c r="J25" s="53"/>
      <c r="K25" s="53"/>
      <c r="L25" s="53"/>
      <c r="M25" s="53"/>
    </row>
    <row r="26" spans="1:13" ht="19" thickBot="1" x14ac:dyDescent="0.25">
      <c r="A26" s="32"/>
      <c r="B26" s="18"/>
      <c r="C26" s="45"/>
      <c r="D26" s="18"/>
      <c r="E26" s="19"/>
      <c r="F26" s="4"/>
      <c r="G26" s="53"/>
      <c r="H26" s="53"/>
      <c r="I26" s="53"/>
      <c r="J26" s="53"/>
      <c r="K26" s="53"/>
      <c r="L26" s="53"/>
      <c r="M26" s="53"/>
    </row>
    <row r="27" spans="1:13" ht="6" customHeight="1" thickBot="1" x14ac:dyDescent="0.25">
      <c r="A27" s="3"/>
      <c r="F27" s="4"/>
      <c r="G27" s="53"/>
      <c r="H27" s="53"/>
      <c r="I27" s="53"/>
      <c r="J27" s="53"/>
      <c r="K27" s="53"/>
      <c r="L27" s="53"/>
      <c r="M27" s="53"/>
    </row>
    <row r="28" spans="1:13" ht="36.75" customHeight="1" x14ac:dyDescent="0.2">
      <c r="A28" s="83"/>
      <c r="B28" s="84"/>
      <c r="C28" s="84"/>
      <c r="D28" s="84"/>
      <c r="E28" s="84"/>
      <c r="F28" s="85"/>
      <c r="G28" s="53"/>
      <c r="H28" s="53"/>
      <c r="I28" s="53"/>
      <c r="J28" s="53"/>
      <c r="K28" s="53"/>
      <c r="L28" s="53"/>
      <c r="M28" s="53"/>
    </row>
    <row r="29" spans="1:13" ht="18" x14ac:dyDescent="0.2">
      <c r="A29" s="20"/>
      <c r="B29" s="21"/>
      <c r="C29" s="38"/>
      <c r="D29" s="30"/>
      <c r="E29" s="22"/>
      <c r="F29" s="23"/>
      <c r="G29" s="53"/>
      <c r="H29" s="53"/>
      <c r="I29" s="68"/>
      <c r="J29" s="53"/>
      <c r="K29" s="53"/>
      <c r="L29" s="53"/>
      <c r="M29" s="53"/>
    </row>
    <row r="30" spans="1:13" ht="18" x14ac:dyDescent="0.2">
      <c r="A30" s="24"/>
      <c r="B30" s="25"/>
      <c r="C30" s="39"/>
      <c r="D30" s="31"/>
      <c r="E30" s="26"/>
      <c r="F30" s="27"/>
      <c r="G30" s="53"/>
      <c r="H30" s="53"/>
      <c r="I30" s="68"/>
      <c r="J30" s="53"/>
      <c r="K30" s="53"/>
      <c r="L30" s="53"/>
      <c r="M30" s="53"/>
    </row>
    <row r="31" spans="1:13" ht="18" x14ac:dyDescent="0.2">
      <c r="A31" s="24"/>
      <c r="B31" s="25"/>
      <c r="C31" s="39"/>
      <c r="D31" s="31"/>
      <c r="E31" s="26"/>
      <c r="F31" s="27"/>
      <c r="G31" s="53"/>
      <c r="H31" s="53"/>
      <c r="I31" s="68"/>
      <c r="J31" s="53"/>
      <c r="K31" s="53"/>
      <c r="L31" s="53"/>
      <c r="M31" s="53"/>
    </row>
    <row r="32" spans="1:13" ht="19" thickBot="1" x14ac:dyDescent="0.25">
      <c r="A32" s="32"/>
      <c r="B32" s="33"/>
      <c r="C32" s="40"/>
      <c r="D32" s="34"/>
      <c r="E32" s="18"/>
      <c r="F32" s="19"/>
      <c r="G32" s="53"/>
      <c r="H32" s="53"/>
      <c r="I32" s="69"/>
      <c r="J32" s="69"/>
      <c r="K32" s="53"/>
      <c r="L32" s="53"/>
      <c r="M32" s="53"/>
    </row>
    <row r="33" spans="1:13" ht="16" x14ac:dyDescent="0.2">
      <c r="A33" s="89" t="s">
        <v>22</v>
      </c>
      <c r="B33" s="89"/>
      <c r="C33" s="89"/>
      <c r="D33" s="89"/>
      <c r="E33" s="89"/>
      <c r="F33" s="90"/>
      <c r="G33" s="53"/>
      <c r="H33" s="53"/>
      <c r="I33" s="53"/>
      <c r="J33" s="53"/>
      <c r="K33" s="53"/>
      <c r="L33" s="53"/>
      <c r="M33" s="53"/>
    </row>
    <row r="34" spans="1:13" ht="16" x14ac:dyDescent="0.2">
      <c r="A34" s="91"/>
      <c r="B34" s="91"/>
      <c r="C34" s="91"/>
      <c r="D34" s="91"/>
      <c r="E34" s="91"/>
      <c r="F34" s="92"/>
      <c r="G34" s="53"/>
      <c r="H34" s="53"/>
      <c r="I34" s="53"/>
      <c r="J34" s="53"/>
      <c r="K34" s="53"/>
      <c r="L34" s="53"/>
      <c r="M34" s="53"/>
    </row>
    <row r="35" spans="1:13" ht="16" x14ac:dyDescent="0.2">
      <c r="A35" s="91"/>
      <c r="B35" s="91"/>
      <c r="C35" s="91"/>
      <c r="D35" s="91"/>
      <c r="E35" s="91"/>
      <c r="F35" s="92"/>
      <c r="G35" s="53"/>
      <c r="H35" s="53"/>
      <c r="I35" s="53"/>
      <c r="J35" s="53"/>
      <c r="K35" s="53"/>
      <c r="L35" s="53"/>
      <c r="M35" s="53"/>
    </row>
    <row r="36" spans="1:13" x14ac:dyDescent="0.15">
      <c r="A36" s="91"/>
      <c r="B36" s="91"/>
      <c r="C36" s="91"/>
      <c r="D36" s="91"/>
      <c r="E36" s="91"/>
      <c r="F36" s="92"/>
      <c r="I36" s="48"/>
    </row>
    <row r="37" spans="1:13" ht="14" thickBot="1" x14ac:dyDescent="0.2">
      <c r="A37" s="93"/>
      <c r="B37" s="93"/>
      <c r="C37" s="93"/>
      <c r="D37" s="93"/>
      <c r="E37" s="93"/>
      <c r="F37" s="94"/>
      <c r="I37" s="48"/>
    </row>
    <row r="38" spans="1:13" x14ac:dyDescent="0.15">
      <c r="I38" s="48"/>
    </row>
    <row r="39" spans="1:13" x14ac:dyDescent="0.15">
      <c r="I39" s="48"/>
      <c r="J39" s="49"/>
    </row>
  </sheetData>
  <mergeCells count="3">
    <mergeCell ref="A28:F28"/>
    <mergeCell ref="A1:F1"/>
    <mergeCell ref="A33:F37"/>
  </mergeCells>
  <phoneticPr fontId="0" type="noConversion"/>
  <pageMargins left="1.25" right="0.25" top="0.75" bottom="0.75" header="0.3" footer="0.3"/>
  <pageSetup scale="95" orientation="portrait"/>
  <headerFooter alignWithMargins="0"/>
  <colBreaks count="1" manualBreakCount="1">
    <brk id="6"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401F8D-208E-2A43-9F58-C9298083B98B}">
  <dimension ref="B3:F68"/>
  <sheetViews>
    <sheetView topLeftCell="A2" workbookViewId="0">
      <selection activeCell="C16" sqref="C16"/>
    </sheetView>
  </sheetViews>
  <sheetFormatPr baseColWidth="10" defaultRowHeight="13" x14ac:dyDescent="0.15"/>
  <cols>
    <col min="2" max="2" width="22.33203125" customWidth="1"/>
    <col min="3" max="3" width="15.1640625" bestFit="1" customWidth="1"/>
    <col min="5" max="5" width="96.83203125" customWidth="1"/>
  </cols>
  <sheetData>
    <row r="3" spans="2:6" ht="23" x14ac:dyDescent="0.25">
      <c r="B3" s="73" t="s">
        <v>47</v>
      </c>
    </row>
    <row r="4" spans="2:6" ht="16" x14ac:dyDescent="0.2">
      <c r="E4" s="74" t="s">
        <v>44</v>
      </c>
    </row>
    <row r="5" spans="2:6" ht="16" x14ac:dyDescent="0.2">
      <c r="B5" s="61"/>
      <c r="C5" s="61"/>
      <c r="D5" s="61"/>
      <c r="E5" s="61"/>
      <c r="F5" s="61"/>
    </row>
    <row r="6" spans="2:6" ht="16" x14ac:dyDescent="0.2">
      <c r="B6" s="61" t="s">
        <v>65</v>
      </c>
      <c r="C6" s="77">
        <f>295*4</f>
        <v>1180</v>
      </c>
      <c r="D6" s="61"/>
      <c r="E6" s="61" t="s">
        <v>75</v>
      </c>
      <c r="F6" s="61"/>
    </row>
    <row r="7" spans="2:6" ht="16" x14ac:dyDescent="0.2">
      <c r="B7" s="61"/>
      <c r="C7" s="77"/>
      <c r="D7" s="61"/>
      <c r="E7" s="61"/>
      <c r="F7" s="61"/>
    </row>
    <row r="8" spans="2:6" ht="16" x14ac:dyDescent="0.2">
      <c r="B8" s="61" t="s">
        <v>48</v>
      </c>
      <c r="C8" s="77">
        <f>191*12</f>
        <v>2292</v>
      </c>
      <c r="D8" s="61"/>
      <c r="E8" s="61" t="s">
        <v>69</v>
      </c>
      <c r="F8" s="61"/>
    </row>
    <row r="9" spans="2:6" ht="16" x14ac:dyDescent="0.2">
      <c r="B9" s="61"/>
      <c r="C9" s="77"/>
      <c r="D9" s="61"/>
      <c r="E9" s="61"/>
      <c r="F9" s="61"/>
    </row>
    <row r="10" spans="2:6" ht="16" x14ac:dyDescent="0.2">
      <c r="B10" s="61" t="s">
        <v>49</v>
      </c>
      <c r="C10" s="77">
        <f>106*12</f>
        <v>1272</v>
      </c>
      <c r="D10" s="61"/>
      <c r="E10" s="61" t="s">
        <v>68</v>
      </c>
      <c r="F10" s="61"/>
    </row>
    <row r="11" spans="2:6" ht="16" x14ac:dyDescent="0.2">
      <c r="B11" s="61"/>
      <c r="C11" s="77"/>
      <c r="D11" s="61"/>
      <c r="E11" s="61"/>
      <c r="F11" s="61"/>
    </row>
    <row r="12" spans="2:6" ht="16" x14ac:dyDescent="0.2">
      <c r="B12" s="61" t="s">
        <v>50</v>
      </c>
      <c r="C12" s="77">
        <f>(286+354)/2*6</f>
        <v>1920</v>
      </c>
      <c r="D12" s="61"/>
      <c r="E12" s="61" t="s">
        <v>76</v>
      </c>
      <c r="F12" s="61"/>
    </row>
    <row r="13" spans="2:6" ht="16" x14ac:dyDescent="0.2">
      <c r="B13" s="61"/>
      <c r="C13" s="77"/>
      <c r="D13" s="61"/>
      <c r="E13" s="61"/>
      <c r="F13" s="61"/>
    </row>
    <row r="14" spans="2:6" ht="16" x14ac:dyDescent="0.2">
      <c r="B14" s="61" t="s">
        <v>41</v>
      </c>
      <c r="C14" s="77">
        <f>6000</f>
        <v>6000</v>
      </c>
      <c r="D14" s="61"/>
      <c r="E14" s="61" t="s">
        <v>71</v>
      </c>
      <c r="F14" s="61"/>
    </row>
    <row r="15" spans="2:6" ht="16" x14ac:dyDescent="0.2">
      <c r="B15" s="61"/>
      <c r="C15" s="77"/>
      <c r="D15" s="61"/>
      <c r="E15" s="61"/>
      <c r="F15" s="61"/>
    </row>
    <row r="16" spans="2:6" ht="16" x14ac:dyDescent="0.2">
      <c r="B16" s="61" t="s">
        <v>40</v>
      </c>
      <c r="C16" s="77">
        <f>'NOI &amp; CAP RATE'!C5*0.012</f>
        <v>46200</v>
      </c>
      <c r="D16" s="61"/>
      <c r="E16" s="61" t="s">
        <v>66</v>
      </c>
      <c r="F16" s="61"/>
    </row>
    <row r="17" spans="2:6" ht="16" x14ac:dyDescent="0.2">
      <c r="B17" s="61"/>
      <c r="C17" s="77"/>
      <c r="D17" s="61"/>
      <c r="E17" s="61"/>
      <c r="F17" s="61"/>
    </row>
    <row r="18" spans="2:6" ht="16" x14ac:dyDescent="0.2">
      <c r="B18" s="61" t="s">
        <v>64</v>
      </c>
      <c r="C18" s="77">
        <f>600*12</f>
        <v>7200</v>
      </c>
      <c r="D18" s="61"/>
      <c r="E18" s="61" t="s">
        <v>80</v>
      </c>
      <c r="F18" s="61"/>
    </row>
    <row r="19" spans="2:6" ht="16" x14ac:dyDescent="0.2">
      <c r="B19" s="61"/>
      <c r="C19" s="77"/>
      <c r="D19" s="61"/>
      <c r="E19" s="61"/>
      <c r="F19" s="61"/>
    </row>
    <row r="20" spans="2:6" ht="16" x14ac:dyDescent="0.2">
      <c r="B20" s="61" t="s">
        <v>63</v>
      </c>
      <c r="C20" s="77">
        <f>200*12</f>
        <v>2400</v>
      </c>
      <c r="D20" s="61"/>
      <c r="E20" s="61" t="s">
        <v>79</v>
      </c>
      <c r="F20" s="61"/>
    </row>
    <row r="21" spans="2:6" ht="16" x14ac:dyDescent="0.2">
      <c r="B21" s="61"/>
      <c r="C21" s="77"/>
      <c r="D21" s="61"/>
      <c r="E21" s="61"/>
      <c r="F21" s="61"/>
    </row>
    <row r="22" spans="2:6" ht="16" x14ac:dyDescent="0.2">
      <c r="B22" s="61" t="s">
        <v>42</v>
      </c>
      <c r="C22" s="77">
        <f>1500</f>
        <v>1500</v>
      </c>
      <c r="D22" s="61"/>
      <c r="E22" s="61" t="s">
        <v>67</v>
      </c>
      <c r="F22" s="61"/>
    </row>
    <row r="23" spans="2:6" ht="16" x14ac:dyDescent="0.2">
      <c r="B23" s="61"/>
      <c r="C23" s="61"/>
      <c r="D23" s="61"/>
      <c r="E23" s="61"/>
      <c r="F23" s="61"/>
    </row>
    <row r="24" spans="2:6" ht="16" x14ac:dyDescent="0.2">
      <c r="B24" s="61" t="s">
        <v>51</v>
      </c>
      <c r="C24" s="61">
        <v>0</v>
      </c>
      <c r="D24" s="61"/>
      <c r="E24" s="61" t="s">
        <v>74</v>
      </c>
      <c r="F24" s="61"/>
    </row>
    <row r="25" spans="2:6" ht="16" x14ac:dyDescent="0.2">
      <c r="B25" s="61"/>
      <c r="C25" s="61"/>
      <c r="D25" s="61"/>
      <c r="E25" s="61"/>
      <c r="F25" s="61"/>
    </row>
    <row r="26" spans="2:6" ht="16" x14ac:dyDescent="0.2">
      <c r="B26" s="61" t="s">
        <v>72</v>
      </c>
      <c r="C26" s="61">
        <v>0</v>
      </c>
      <c r="D26" s="61"/>
      <c r="E26" s="61" t="s">
        <v>73</v>
      </c>
      <c r="F26" s="61"/>
    </row>
    <row r="27" spans="2:6" ht="16" x14ac:dyDescent="0.2">
      <c r="B27" s="61"/>
      <c r="C27" s="61"/>
      <c r="D27" s="61"/>
      <c r="E27" s="61"/>
      <c r="F27" s="61"/>
    </row>
    <row r="28" spans="2:6" ht="16" x14ac:dyDescent="0.2">
      <c r="B28" s="61"/>
      <c r="C28" s="61"/>
      <c r="D28" s="61"/>
      <c r="E28" s="61"/>
      <c r="F28" s="61"/>
    </row>
    <row r="29" spans="2:6" ht="16" x14ac:dyDescent="0.2">
      <c r="B29" s="61"/>
      <c r="C29" s="61"/>
      <c r="D29" s="61"/>
      <c r="E29" s="61"/>
      <c r="F29" s="61"/>
    </row>
    <row r="30" spans="2:6" ht="16" x14ac:dyDescent="0.2">
      <c r="B30" s="61"/>
      <c r="C30" s="61"/>
      <c r="D30" s="61"/>
      <c r="E30" s="61"/>
      <c r="F30" s="61"/>
    </row>
    <row r="31" spans="2:6" ht="16" x14ac:dyDescent="0.2">
      <c r="B31" s="74" t="s">
        <v>52</v>
      </c>
      <c r="C31" s="75">
        <f>SUM(C6:C22)</f>
        <v>69964</v>
      </c>
      <c r="D31" s="61"/>
      <c r="E31" s="61"/>
      <c r="F31" s="61"/>
    </row>
    <row r="32" spans="2:6" ht="16" x14ac:dyDescent="0.2">
      <c r="B32" s="61"/>
      <c r="C32" s="61"/>
      <c r="D32" s="61"/>
      <c r="E32" s="61"/>
      <c r="F32" s="61"/>
    </row>
    <row r="33" spans="2:6" ht="16" x14ac:dyDescent="0.2">
      <c r="B33" s="61"/>
      <c r="C33" s="61"/>
      <c r="D33" s="61"/>
      <c r="E33" s="61"/>
      <c r="F33" s="61"/>
    </row>
    <row r="34" spans="2:6" ht="16" x14ac:dyDescent="0.2">
      <c r="B34" s="61"/>
      <c r="C34" s="61"/>
      <c r="D34" s="61"/>
      <c r="E34" s="61"/>
      <c r="F34" s="61"/>
    </row>
    <row r="35" spans="2:6" ht="16" x14ac:dyDescent="0.2">
      <c r="B35" s="61"/>
      <c r="C35" s="61"/>
      <c r="D35" s="61"/>
      <c r="E35" s="61"/>
      <c r="F35" s="61"/>
    </row>
    <row r="36" spans="2:6" ht="16" x14ac:dyDescent="0.2">
      <c r="B36" s="61"/>
      <c r="C36" s="61"/>
      <c r="D36" s="61"/>
      <c r="E36" s="61"/>
      <c r="F36" s="61"/>
    </row>
    <row r="37" spans="2:6" ht="16" x14ac:dyDescent="0.2">
      <c r="B37" s="61"/>
      <c r="C37" s="61"/>
      <c r="D37" s="61"/>
      <c r="E37" s="61"/>
      <c r="F37" s="61"/>
    </row>
    <row r="38" spans="2:6" ht="16" x14ac:dyDescent="0.2">
      <c r="B38" s="61"/>
      <c r="C38" s="61"/>
      <c r="D38" s="61"/>
      <c r="E38" s="61"/>
      <c r="F38" s="61"/>
    </row>
    <row r="39" spans="2:6" ht="16" x14ac:dyDescent="0.2">
      <c r="B39" s="61"/>
      <c r="C39" s="61"/>
      <c r="D39" s="61"/>
      <c r="E39" s="61"/>
      <c r="F39" s="61"/>
    </row>
    <row r="40" spans="2:6" ht="16" x14ac:dyDescent="0.2">
      <c r="B40" s="61"/>
      <c r="C40" s="61"/>
      <c r="D40" s="61"/>
      <c r="E40" s="61"/>
      <c r="F40" s="61"/>
    </row>
    <row r="41" spans="2:6" ht="16" x14ac:dyDescent="0.2">
      <c r="B41" s="61"/>
      <c r="C41" s="61"/>
      <c r="D41" s="61"/>
      <c r="E41" s="61"/>
      <c r="F41" s="61"/>
    </row>
    <row r="42" spans="2:6" ht="16" x14ac:dyDescent="0.2">
      <c r="B42" s="61"/>
      <c r="C42" s="61"/>
      <c r="D42" s="61"/>
      <c r="E42" s="61"/>
      <c r="F42" s="61"/>
    </row>
    <row r="43" spans="2:6" ht="16" x14ac:dyDescent="0.2">
      <c r="B43" s="61"/>
      <c r="C43" s="61"/>
      <c r="D43" s="61"/>
      <c r="E43" s="61"/>
      <c r="F43" s="61"/>
    </row>
    <row r="44" spans="2:6" ht="16" x14ac:dyDescent="0.2">
      <c r="B44" s="61"/>
      <c r="C44" s="61"/>
      <c r="D44" s="61"/>
      <c r="E44" s="61"/>
      <c r="F44" s="61"/>
    </row>
    <row r="45" spans="2:6" ht="16" x14ac:dyDescent="0.2">
      <c r="B45" s="61"/>
      <c r="C45" s="61"/>
      <c r="D45" s="61"/>
      <c r="E45" s="61"/>
      <c r="F45" s="61"/>
    </row>
    <row r="46" spans="2:6" ht="16" x14ac:dyDescent="0.2">
      <c r="B46" s="61"/>
      <c r="C46" s="61"/>
      <c r="D46" s="61"/>
      <c r="E46" s="61"/>
      <c r="F46" s="61"/>
    </row>
    <row r="47" spans="2:6" ht="16" x14ac:dyDescent="0.2">
      <c r="B47" s="61"/>
      <c r="C47" s="61"/>
      <c r="D47" s="61"/>
      <c r="E47" s="61"/>
      <c r="F47" s="61"/>
    </row>
    <row r="48" spans="2:6" ht="16" x14ac:dyDescent="0.2">
      <c r="B48" s="61"/>
      <c r="C48" s="61"/>
      <c r="D48" s="61"/>
      <c r="E48" s="61"/>
      <c r="F48" s="61"/>
    </row>
    <row r="49" spans="2:6" ht="16" x14ac:dyDescent="0.2">
      <c r="B49" s="61"/>
      <c r="C49" s="61"/>
      <c r="D49" s="61"/>
      <c r="E49" s="61"/>
      <c r="F49" s="61"/>
    </row>
    <row r="50" spans="2:6" ht="16" x14ac:dyDescent="0.2">
      <c r="B50" s="61"/>
      <c r="C50" s="61"/>
      <c r="D50" s="61"/>
      <c r="E50" s="61"/>
      <c r="F50" s="61"/>
    </row>
    <row r="51" spans="2:6" ht="16" x14ac:dyDescent="0.2">
      <c r="B51" s="61"/>
      <c r="C51" s="61"/>
      <c r="D51" s="61"/>
      <c r="E51" s="61"/>
      <c r="F51" s="61"/>
    </row>
    <row r="52" spans="2:6" ht="16" x14ac:dyDescent="0.2">
      <c r="B52" s="61"/>
      <c r="C52" s="61"/>
      <c r="D52" s="61"/>
      <c r="E52" s="61"/>
      <c r="F52" s="61"/>
    </row>
    <row r="53" spans="2:6" ht="16" x14ac:dyDescent="0.2">
      <c r="B53" s="61"/>
      <c r="C53" s="61"/>
      <c r="D53" s="61"/>
      <c r="E53" s="61"/>
      <c r="F53" s="61"/>
    </row>
    <row r="54" spans="2:6" ht="16" x14ac:dyDescent="0.2">
      <c r="B54" s="61"/>
      <c r="C54" s="61"/>
      <c r="D54" s="61"/>
      <c r="E54" s="61"/>
      <c r="F54" s="61"/>
    </row>
    <row r="55" spans="2:6" ht="16" x14ac:dyDescent="0.2">
      <c r="B55" s="61"/>
      <c r="C55" s="61"/>
      <c r="D55" s="61"/>
      <c r="E55" s="61"/>
      <c r="F55" s="61"/>
    </row>
    <row r="56" spans="2:6" ht="16" x14ac:dyDescent="0.2">
      <c r="B56" s="61"/>
      <c r="C56" s="61"/>
      <c r="D56" s="61"/>
      <c r="E56" s="61"/>
      <c r="F56" s="61"/>
    </row>
    <row r="57" spans="2:6" ht="16" x14ac:dyDescent="0.2">
      <c r="B57" s="61"/>
      <c r="C57" s="61"/>
      <c r="D57" s="61"/>
      <c r="E57" s="61"/>
      <c r="F57" s="61"/>
    </row>
    <row r="58" spans="2:6" ht="16" x14ac:dyDescent="0.2">
      <c r="B58" s="61"/>
      <c r="C58" s="61"/>
      <c r="D58" s="61"/>
      <c r="E58" s="61"/>
      <c r="F58" s="61"/>
    </row>
    <row r="59" spans="2:6" ht="16" x14ac:dyDescent="0.2">
      <c r="B59" s="61"/>
      <c r="C59" s="61"/>
      <c r="D59" s="61"/>
      <c r="E59" s="61"/>
      <c r="F59" s="61"/>
    </row>
    <row r="60" spans="2:6" ht="16" x14ac:dyDescent="0.2">
      <c r="B60" s="61"/>
      <c r="C60" s="61"/>
      <c r="D60" s="61"/>
      <c r="E60" s="61"/>
      <c r="F60" s="61"/>
    </row>
    <row r="61" spans="2:6" ht="16" x14ac:dyDescent="0.2">
      <c r="B61" s="61"/>
      <c r="C61" s="61"/>
      <c r="D61" s="61"/>
      <c r="E61" s="61"/>
      <c r="F61" s="61"/>
    </row>
    <row r="62" spans="2:6" ht="16" x14ac:dyDescent="0.2">
      <c r="B62" s="61"/>
      <c r="C62" s="61"/>
      <c r="D62" s="61"/>
      <c r="E62" s="61"/>
      <c r="F62" s="61"/>
    </row>
    <row r="63" spans="2:6" ht="16" x14ac:dyDescent="0.2">
      <c r="B63" s="61"/>
      <c r="C63" s="61"/>
      <c r="D63" s="61"/>
      <c r="E63" s="61"/>
      <c r="F63" s="61"/>
    </row>
    <row r="64" spans="2:6" ht="16" x14ac:dyDescent="0.2">
      <c r="B64" s="61"/>
      <c r="C64" s="61"/>
      <c r="D64" s="61"/>
      <c r="E64" s="61"/>
      <c r="F64" s="61"/>
    </row>
    <row r="65" spans="2:6" ht="16" x14ac:dyDescent="0.2">
      <c r="B65" s="61"/>
      <c r="C65" s="61"/>
      <c r="D65" s="61"/>
      <c r="E65" s="61"/>
      <c r="F65" s="61"/>
    </row>
    <row r="66" spans="2:6" ht="16" x14ac:dyDescent="0.2">
      <c r="B66" s="61"/>
      <c r="C66" s="61"/>
      <c r="D66" s="61"/>
      <c r="E66" s="61"/>
      <c r="F66" s="61"/>
    </row>
    <row r="67" spans="2:6" ht="16" x14ac:dyDescent="0.2">
      <c r="B67" s="61"/>
      <c r="C67" s="61"/>
      <c r="D67" s="61"/>
      <c r="E67" s="61"/>
      <c r="F67" s="61"/>
    </row>
    <row r="68" spans="2:6" ht="16" x14ac:dyDescent="0.2">
      <c r="B68" s="61"/>
      <c r="C68" s="61"/>
      <c r="D68" s="61"/>
      <c r="E68" s="61"/>
      <c r="F68" s="61"/>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0C166F-8E16-4F43-A09E-DCD5737C155E}">
  <dimension ref="B1:O40"/>
  <sheetViews>
    <sheetView zoomScale="109" workbookViewId="0">
      <selection activeCell="F6" sqref="F6"/>
    </sheetView>
  </sheetViews>
  <sheetFormatPr baseColWidth="10" defaultRowHeight="13" x14ac:dyDescent="0.15"/>
  <cols>
    <col min="2" max="2" width="28.5" customWidth="1"/>
    <col min="3" max="3" width="20.5" customWidth="1"/>
    <col min="4" max="4" width="19.6640625" customWidth="1"/>
    <col min="5" max="5" width="33.83203125" customWidth="1"/>
    <col min="6" max="6" width="83.5" customWidth="1"/>
  </cols>
  <sheetData>
    <row r="1" spans="2:15" ht="18" x14ac:dyDescent="0.2">
      <c r="B1" s="51" t="s">
        <v>77</v>
      </c>
      <c r="C1" s="50"/>
      <c r="D1" s="50"/>
      <c r="E1" s="50"/>
      <c r="F1" s="50"/>
      <c r="G1" s="50"/>
      <c r="H1" s="50"/>
      <c r="I1" s="50"/>
      <c r="J1" s="50"/>
      <c r="K1" s="50"/>
      <c r="L1" s="50"/>
      <c r="M1" s="50"/>
      <c r="N1" s="50"/>
      <c r="O1" s="50"/>
    </row>
    <row r="2" spans="2:15" ht="18" x14ac:dyDescent="0.2">
      <c r="B2" s="50"/>
      <c r="C2" s="50"/>
      <c r="D2" s="50"/>
      <c r="E2" s="50"/>
      <c r="F2" s="50"/>
      <c r="G2" s="50"/>
      <c r="H2" s="50"/>
      <c r="I2" s="50"/>
      <c r="J2" s="50"/>
      <c r="K2" s="50"/>
      <c r="L2" s="50"/>
      <c r="M2" s="50"/>
      <c r="N2" s="50"/>
      <c r="O2" s="50"/>
    </row>
    <row r="3" spans="2:15" ht="18" x14ac:dyDescent="0.2">
      <c r="B3" s="51" t="s">
        <v>30</v>
      </c>
      <c r="C3" s="51" t="s">
        <v>31</v>
      </c>
      <c r="D3" s="51" t="s">
        <v>32</v>
      </c>
      <c r="E3" s="51" t="s">
        <v>37</v>
      </c>
      <c r="F3" s="51" t="s">
        <v>54</v>
      </c>
      <c r="G3" s="50"/>
      <c r="H3" s="50"/>
      <c r="I3" s="50"/>
      <c r="J3" s="50"/>
      <c r="K3" s="50"/>
      <c r="L3" s="50"/>
      <c r="M3" s="50"/>
      <c r="N3" s="50"/>
      <c r="O3" s="50"/>
    </row>
    <row r="4" spans="2:15" ht="18" x14ac:dyDescent="0.2">
      <c r="B4" s="50"/>
      <c r="C4" s="50"/>
      <c r="D4" s="50"/>
      <c r="E4" s="50"/>
      <c r="F4" s="50"/>
      <c r="G4" s="50"/>
      <c r="H4" s="50"/>
      <c r="I4" s="50"/>
      <c r="J4" s="50"/>
      <c r="K4" s="50"/>
      <c r="L4" s="50"/>
      <c r="M4" s="50"/>
      <c r="N4" s="50"/>
      <c r="O4" s="50"/>
    </row>
    <row r="5" spans="2:15" ht="18" x14ac:dyDescent="0.2">
      <c r="B5" s="50" t="s">
        <v>28</v>
      </c>
      <c r="C5" s="50" t="s">
        <v>36</v>
      </c>
      <c r="D5" s="76">
        <v>7750</v>
      </c>
      <c r="E5" s="50" t="s">
        <v>43</v>
      </c>
      <c r="F5" s="50" t="s">
        <v>81</v>
      </c>
      <c r="G5" s="50"/>
      <c r="H5" s="50"/>
      <c r="I5" s="50"/>
      <c r="J5" s="50"/>
      <c r="K5" s="50"/>
      <c r="L5" s="50"/>
      <c r="M5" s="50"/>
      <c r="N5" s="50"/>
      <c r="O5" s="50"/>
    </row>
    <row r="6" spans="2:15" ht="18" x14ac:dyDescent="0.2">
      <c r="B6" s="50"/>
      <c r="C6" s="50"/>
      <c r="D6" s="76"/>
      <c r="E6" s="50"/>
      <c r="F6" s="50"/>
      <c r="G6" s="50"/>
      <c r="H6" s="50"/>
      <c r="I6" s="50"/>
      <c r="J6" s="50"/>
      <c r="K6" s="50"/>
      <c r="L6" s="50"/>
      <c r="M6" s="50"/>
      <c r="N6" s="50"/>
      <c r="O6" s="50"/>
    </row>
    <row r="7" spans="2:15" ht="18" x14ac:dyDescent="0.2">
      <c r="B7" s="50" t="s">
        <v>25</v>
      </c>
      <c r="C7" s="50" t="s">
        <v>35</v>
      </c>
      <c r="D7" s="76">
        <v>4800</v>
      </c>
      <c r="E7" s="50" t="s">
        <v>45</v>
      </c>
      <c r="F7" s="50" t="s">
        <v>55</v>
      </c>
      <c r="G7" s="50"/>
      <c r="H7" s="50"/>
      <c r="I7" s="50"/>
      <c r="J7" s="50"/>
      <c r="K7" s="50"/>
      <c r="L7" s="50"/>
      <c r="M7" s="50"/>
      <c r="N7" s="50"/>
      <c r="O7" s="50"/>
    </row>
    <row r="8" spans="2:15" ht="18" x14ac:dyDescent="0.2">
      <c r="B8" s="50"/>
      <c r="C8" s="50"/>
      <c r="D8" s="76"/>
      <c r="E8" s="50"/>
      <c r="F8" s="50"/>
      <c r="G8" s="50"/>
      <c r="H8" s="50"/>
      <c r="I8" s="50"/>
      <c r="J8" s="50"/>
      <c r="K8" s="50"/>
      <c r="L8" s="50"/>
      <c r="M8" s="50"/>
      <c r="N8" s="50"/>
      <c r="O8" s="50"/>
    </row>
    <row r="9" spans="2:15" ht="18" x14ac:dyDescent="0.2">
      <c r="B9" s="50" t="s">
        <v>59</v>
      </c>
      <c r="C9" s="50" t="s">
        <v>34</v>
      </c>
      <c r="D9" s="76">
        <f>2750</f>
        <v>2750</v>
      </c>
      <c r="E9" s="50" t="s">
        <v>53</v>
      </c>
      <c r="F9" s="50" t="s">
        <v>56</v>
      </c>
      <c r="G9" s="50"/>
      <c r="H9" s="50"/>
      <c r="I9" s="50"/>
      <c r="J9" s="50"/>
      <c r="K9" s="50"/>
      <c r="L9" s="50"/>
      <c r="M9" s="50"/>
      <c r="N9" s="50"/>
      <c r="O9" s="50"/>
    </row>
    <row r="10" spans="2:15" ht="18" x14ac:dyDescent="0.2">
      <c r="B10" s="50"/>
      <c r="C10" s="50"/>
      <c r="D10" s="76"/>
      <c r="E10" s="50"/>
      <c r="F10" s="50"/>
      <c r="G10" s="50"/>
      <c r="H10" s="50"/>
      <c r="I10" s="50"/>
      <c r="J10" s="50"/>
      <c r="K10" s="50"/>
      <c r="L10" s="50"/>
      <c r="M10" s="50"/>
      <c r="N10" s="50"/>
      <c r="O10" s="50"/>
    </row>
    <row r="11" spans="2:15" ht="18" x14ac:dyDescent="0.2">
      <c r="B11" s="50" t="s">
        <v>29</v>
      </c>
      <c r="C11" s="52" t="s">
        <v>33</v>
      </c>
      <c r="D11" s="76">
        <v>3750</v>
      </c>
      <c r="E11" s="50" t="s">
        <v>60</v>
      </c>
      <c r="F11" s="50" t="s">
        <v>61</v>
      </c>
      <c r="G11" s="50"/>
      <c r="H11" s="50"/>
      <c r="I11" s="50"/>
      <c r="J11" s="50"/>
      <c r="K11" s="50"/>
      <c r="L11" s="50"/>
      <c r="M11" s="50"/>
      <c r="N11" s="50"/>
      <c r="O11" s="50"/>
    </row>
    <row r="12" spans="2:15" ht="18" x14ac:dyDescent="0.2">
      <c r="B12" s="50"/>
      <c r="C12" s="50"/>
      <c r="D12" s="76"/>
      <c r="E12" s="50"/>
      <c r="F12" s="50"/>
      <c r="G12" s="50"/>
      <c r="H12" s="50"/>
      <c r="I12" s="50"/>
      <c r="J12" s="50"/>
      <c r="K12" s="50"/>
      <c r="L12" s="50"/>
      <c r="M12" s="50"/>
      <c r="N12" s="50"/>
      <c r="O12" s="50"/>
    </row>
    <row r="13" spans="2:15" ht="18" x14ac:dyDescent="0.2">
      <c r="B13" s="50" t="s">
        <v>58</v>
      </c>
      <c r="C13" s="50" t="s">
        <v>62</v>
      </c>
      <c r="D13" s="76">
        <f>7000/12</f>
        <v>583.33333333333337</v>
      </c>
      <c r="E13" s="50" t="s">
        <v>46</v>
      </c>
      <c r="F13" s="50" t="s">
        <v>57</v>
      </c>
      <c r="G13" s="50"/>
      <c r="H13" s="50"/>
      <c r="I13" s="50"/>
      <c r="J13" s="50"/>
      <c r="K13" s="50"/>
      <c r="L13" s="50"/>
      <c r="M13" s="50"/>
      <c r="N13" s="50"/>
      <c r="O13" s="50"/>
    </row>
    <row r="14" spans="2:15" ht="18" x14ac:dyDescent="0.2">
      <c r="B14" s="50"/>
      <c r="C14" s="50"/>
      <c r="D14" s="76"/>
      <c r="E14" s="50"/>
      <c r="F14" s="50"/>
      <c r="G14" s="50"/>
      <c r="H14" s="50"/>
      <c r="I14" s="50"/>
      <c r="J14" s="50"/>
      <c r="K14" s="50"/>
      <c r="L14" s="50"/>
      <c r="M14" s="50"/>
      <c r="N14" s="50"/>
      <c r="O14" s="50"/>
    </row>
    <row r="15" spans="2:15" ht="18" x14ac:dyDescent="0.2">
      <c r="B15" s="50" t="s">
        <v>38</v>
      </c>
      <c r="C15" s="50"/>
      <c r="D15" s="76">
        <f>SUM(D5:D13)</f>
        <v>19633.333333333332</v>
      </c>
      <c r="E15" s="50"/>
      <c r="F15" s="50"/>
      <c r="G15" s="50"/>
      <c r="H15" s="50"/>
      <c r="I15" s="50"/>
      <c r="J15" s="50"/>
      <c r="K15" s="50"/>
      <c r="L15" s="50"/>
      <c r="M15" s="50"/>
      <c r="N15" s="50"/>
      <c r="O15" s="50"/>
    </row>
    <row r="16" spans="2:15" ht="18" x14ac:dyDescent="0.2">
      <c r="B16" s="50"/>
      <c r="C16" s="50"/>
      <c r="D16" s="76"/>
      <c r="E16" s="50"/>
      <c r="F16" s="50"/>
      <c r="G16" s="50"/>
      <c r="H16" s="50"/>
      <c r="I16" s="50"/>
      <c r="J16" s="50"/>
      <c r="K16" s="50"/>
      <c r="L16" s="50"/>
      <c r="M16" s="50"/>
      <c r="N16" s="50"/>
      <c r="O16" s="50"/>
    </row>
    <row r="17" spans="2:15" ht="18" x14ac:dyDescent="0.2">
      <c r="B17" s="50" t="s">
        <v>39</v>
      </c>
      <c r="C17" s="50"/>
      <c r="D17" s="76">
        <f>D15*12</f>
        <v>235600</v>
      </c>
      <c r="E17" s="50"/>
      <c r="F17" s="50"/>
      <c r="G17" s="50"/>
      <c r="H17" s="50"/>
      <c r="I17" s="50"/>
      <c r="J17" s="50"/>
      <c r="K17" s="50"/>
      <c r="L17" s="50"/>
      <c r="M17" s="50"/>
      <c r="N17" s="50"/>
      <c r="O17" s="50"/>
    </row>
    <row r="18" spans="2:15" ht="18" x14ac:dyDescent="0.2">
      <c r="B18" s="50"/>
      <c r="C18" s="50"/>
      <c r="D18" s="50"/>
      <c r="E18" s="50"/>
      <c r="F18" s="50"/>
      <c r="G18" s="50"/>
      <c r="H18" s="50"/>
      <c r="I18" s="50"/>
      <c r="J18" s="50"/>
      <c r="K18" s="50"/>
      <c r="L18" s="50"/>
      <c r="M18" s="50"/>
      <c r="N18" s="50"/>
      <c r="O18" s="50"/>
    </row>
    <row r="19" spans="2:15" ht="18" x14ac:dyDescent="0.2">
      <c r="B19" s="50"/>
      <c r="C19" s="50"/>
      <c r="D19" s="50"/>
      <c r="E19" s="50"/>
      <c r="F19" s="50"/>
      <c r="G19" s="50"/>
      <c r="H19" s="50"/>
      <c r="I19" s="50"/>
      <c r="J19" s="50"/>
      <c r="K19" s="50"/>
      <c r="L19" s="50"/>
      <c r="M19" s="50"/>
      <c r="N19" s="50"/>
      <c r="O19" s="50"/>
    </row>
    <row r="20" spans="2:15" ht="18" x14ac:dyDescent="0.2">
      <c r="B20" s="50"/>
      <c r="C20" s="50"/>
      <c r="D20" s="50"/>
      <c r="E20" s="50"/>
      <c r="F20" s="50"/>
      <c r="G20" s="50"/>
      <c r="H20" s="50"/>
      <c r="I20" s="50"/>
      <c r="J20" s="50"/>
      <c r="K20" s="50"/>
      <c r="L20" s="50"/>
      <c r="M20" s="50"/>
      <c r="N20" s="50"/>
      <c r="O20" s="50"/>
    </row>
    <row r="21" spans="2:15" ht="18" x14ac:dyDescent="0.2">
      <c r="B21" s="50"/>
      <c r="C21" s="50"/>
      <c r="D21" s="50"/>
      <c r="E21" s="50"/>
      <c r="F21" s="78"/>
      <c r="G21" s="50"/>
      <c r="H21" s="50"/>
      <c r="I21" s="50"/>
      <c r="J21" s="50"/>
      <c r="K21" s="50"/>
      <c r="L21" s="50"/>
      <c r="M21" s="50"/>
      <c r="N21" s="50"/>
      <c r="O21" s="50"/>
    </row>
    <row r="22" spans="2:15" ht="18" x14ac:dyDescent="0.2">
      <c r="B22" s="50"/>
      <c r="C22" s="50"/>
      <c r="D22" s="50"/>
      <c r="E22" s="50"/>
      <c r="F22" s="50"/>
      <c r="G22" s="50"/>
      <c r="H22" s="50"/>
      <c r="I22" s="50"/>
      <c r="J22" s="50"/>
      <c r="K22" s="50"/>
      <c r="L22" s="50"/>
      <c r="M22" s="50"/>
      <c r="N22" s="50"/>
      <c r="O22" s="50"/>
    </row>
    <row r="23" spans="2:15" ht="18" x14ac:dyDescent="0.2">
      <c r="B23" s="50"/>
      <c r="C23" s="50"/>
      <c r="D23" s="50"/>
      <c r="E23" s="50"/>
      <c r="F23" s="50"/>
      <c r="G23" s="50"/>
      <c r="H23" s="50"/>
      <c r="I23" s="50"/>
      <c r="J23" s="50"/>
      <c r="K23" s="50"/>
      <c r="L23" s="50"/>
      <c r="M23" s="50"/>
      <c r="N23" s="50"/>
      <c r="O23" s="50"/>
    </row>
    <row r="24" spans="2:15" ht="18" x14ac:dyDescent="0.2">
      <c r="B24" s="50"/>
      <c r="C24" s="50"/>
      <c r="D24" s="50"/>
      <c r="E24" s="50"/>
      <c r="F24" s="50"/>
      <c r="G24" s="50"/>
      <c r="H24" s="50"/>
      <c r="I24" s="50"/>
      <c r="J24" s="50"/>
      <c r="K24" s="50"/>
      <c r="L24" s="50"/>
      <c r="M24" s="50"/>
      <c r="N24" s="50"/>
      <c r="O24" s="50"/>
    </row>
    <row r="25" spans="2:15" ht="18" x14ac:dyDescent="0.2">
      <c r="B25" s="50"/>
      <c r="C25" s="50"/>
      <c r="D25" s="50"/>
      <c r="E25" s="50"/>
      <c r="F25" s="50"/>
      <c r="G25" s="50"/>
      <c r="H25" s="50"/>
      <c r="I25" s="50"/>
      <c r="J25" s="50"/>
      <c r="K25" s="50"/>
      <c r="L25" s="50"/>
      <c r="M25" s="50"/>
      <c r="N25" s="50"/>
      <c r="O25" s="50"/>
    </row>
    <row r="26" spans="2:15" ht="18" x14ac:dyDescent="0.2">
      <c r="B26" s="50"/>
      <c r="C26" s="50"/>
      <c r="D26" s="50"/>
      <c r="E26" s="50"/>
      <c r="F26" s="50"/>
      <c r="G26" s="50"/>
      <c r="H26" s="50"/>
      <c r="I26" s="50"/>
      <c r="J26" s="50"/>
      <c r="K26" s="50"/>
      <c r="L26" s="50"/>
      <c r="M26" s="50"/>
      <c r="N26" s="50"/>
      <c r="O26" s="50"/>
    </row>
    <row r="27" spans="2:15" ht="18" x14ac:dyDescent="0.2">
      <c r="B27" s="50"/>
      <c r="C27" s="50"/>
      <c r="D27" s="50"/>
      <c r="E27" s="50"/>
      <c r="F27" s="50"/>
      <c r="G27" s="50"/>
      <c r="H27" s="50"/>
      <c r="I27" s="50"/>
      <c r="J27" s="50"/>
      <c r="K27" s="50"/>
      <c r="L27" s="50"/>
      <c r="M27" s="50"/>
      <c r="N27" s="50"/>
      <c r="O27" s="50"/>
    </row>
    <row r="28" spans="2:15" ht="18" x14ac:dyDescent="0.2">
      <c r="B28" s="50"/>
      <c r="C28" s="50"/>
      <c r="D28" s="50"/>
      <c r="E28" s="50"/>
      <c r="F28" s="50"/>
      <c r="G28" s="50"/>
      <c r="H28" s="50"/>
      <c r="I28" s="50"/>
      <c r="J28" s="50"/>
      <c r="K28" s="50"/>
      <c r="L28" s="50"/>
      <c r="M28" s="50"/>
      <c r="N28" s="50"/>
      <c r="O28" s="50"/>
    </row>
    <row r="29" spans="2:15" ht="18" x14ac:dyDescent="0.2">
      <c r="B29" s="50"/>
      <c r="C29" s="50"/>
      <c r="D29" s="50"/>
      <c r="E29" s="50"/>
      <c r="F29" s="50"/>
      <c r="G29" s="50"/>
      <c r="H29" s="50"/>
      <c r="I29" s="50"/>
      <c r="J29" s="50"/>
      <c r="K29" s="50"/>
      <c r="L29" s="50"/>
      <c r="M29" s="50"/>
      <c r="N29" s="50"/>
      <c r="O29" s="50"/>
    </row>
    <row r="30" spans="2:15" ht="18" x14ac:dyDescent="0.2">
      <c r="B30" s="50"/>
      <c r="C30" s="50"/>
      <c r="D30" s="50"/>
      <c r="E30" s="50"/>
      <c r="F30" s="50"/>
      <c r="G30" s="50"/>
      <c r="H30" s="50"/>
      <c r="I30" s="50"/>
      <c r="J30" s="50"/>
      <c r="K30" s="50"/>
      <c r="L30" s="50"/>
      <c r="M30" s="50"/>
      <c r="N30" s="50"/>
      <c r="O30" s="50"/>
    </row>
    <row r="31" spans="2:15" ht="18" x14ac:dyDescent="0.2">
      <c r="B31" s="50"/>
      <c r="C31" s="50"/>
      <c r="D31" s="50"/>
      <c r="E31" s="50"/>
      <c r="F31" s="50"/>
      <c r="G31" s="50"/>
      <c r="H31" s="50"/>
      <c r="I31" s="50"/>
      <c r="J31" s="50"/>
      <c r="K31" s="50"/>
      <c r="L31" s="50"/>
      <c r="M31" s="50"/>
      <c r="N31" s="50"/>
      <c r="O31" s="50"/>
    </row>
    <row r="32" spans="2:15" ht="18" x14ac:dyDescent="0.2">
      <c r="B32" s="50"/>
      <c r="C32" s="50"/>
      <c r="D32" s="50"/>
      <c r="E32" s="50"/>
      <c r="F32" s="50"/>
      <c r="G32" s="50"/>
      <c r="H32" s="50"/>
      <c r="I32" s="50"/>
      <c r="J32" s="50"/>
      <c r="K32" s="50"/>
      <c r="L32" s="50"/>
      <c r="M32" s="50"/>
      <c r="N32" s="50"/>
      <c r="O32" s="50"/>
    </row>
    <row r="33" spans="2:15" ht="18" x14ac:dyDescent="0.2">
      <c r="B33" s="50"/>
      <c r="C33" s="50"/>
      <c r="D33" s="50"/>
      <c r="E33" s="50"/>
      <c r="F33" s="50"/>
      <c r="G33" s="50"/>
      <c r="H33" s="50"/>
      <c r="I33" s="50"/>
      <c r="J33" s="50"/>
      <c r="K33" s="50"/>
      <c r="L33" s="50"/>
      <c r="M33" s="50"/>
      <c r="N33" s="50"/>
      <c r="O33" s="50"/>
    </row>
    <row r="34" spans="2:15" ht="18" x14ac:dyDescent="0.2">
      <c r="B34" s="50"/>
      <c r="C34" s="50"/>
      <c r="D34" s="50"/>
      <c r="E34" s="50"/>
      <c r="F34" s="50"/>
      <c r="G34" s="50"/>
      <c r="H34" s="50"/>
      <c r="I34" s="50"/>
      <c r="J34" s="50"/>
      <c r="K34" s="50"/>
      <c r="L34" s="50"/>
      <c r="M34" s="50"/>
      <c r="N34" s="50"/>
      <c r="O34" s="50"/>
    </row>
    <row r="35" spans="2:15" ht="18" x14ac:dyDescent="0.2">
      <c r="B35" s="50"/>
      <c r="C35" s="50"/>
      <c r="D35" s="50"/>
      <c r="E35" s="50"/>
      <c r="F35" s="50"/>
      <c r="G35" s="50"/>
      <c r="H35" s="50"/>
      <c r="I35" s="50"/>
      <c r="J35" s="50"/>
      <c r="K35" s="50"/>
      <c r="L35" s="50"/>
      <c r="M35" s="50"/>
      <c r="N35" s="50"/>
      <c r="O35" s="50"/>
    </row>
    <row r="36" spans="2:15" ht="18" x14ac:dyDescent="0.2">
      <c r="B36" s="50"/>
      <c r="C36" s="50"/>
      <c r="D36" s="50"/>
      <c r="E36" s="50"/>
      <c r="F36" s="50"/>
      <c r="G36" s="50"/>
      <c r="H36" s="50"/>
      <c r="I36" s="50"/>
      <c r="J36" s="50"/>
      <c r="K36" s="50"/>
      <c r="L36" s="50"/>
      <c r="M36" s="50"/>
      <c r="N36" s="50"/>
      <c r="O36" s="50"/>
    </row>
    <row r="37" spans="2:15" ht="18" x14ac:dyDescent="0.2">
      <c r="B37" s="50"/>
      <c r="C37" s="50"/>
      <c r="D37" s="50"/>
      <c r="E37" s="50"/>
      <c r="F37" s="50"/>
      <c r="G37" s="50"/>
      <c r="H37" s="50"/>
      <c r="I37" s="50"/>
      <c r="J37" s="50"/>
      <c r="K37" s="50"/>
      <c r="L37" s="50"/>
      <c r="M37" s="50"/>
      <c r="N37" s="50"/>
      <c r="O37" s="50"/>
    </row>
    <row r="38" spans="2:15" ht="18" x14ac:dyDescent="0.2">
      <c r="B38" s="50"/>
      <c r="C38" s="50"/>
      <c r="D38" s="50"/>
      <c r="E38" s="50"/>
      <c r="F38" s="50"/>
      <c r="G38" s="50"/>
      <c r="H38" s="50"/>
      <c r="I38" s="50"/>
      <c r="J38" s="50"/>
      <c r="K38" s="50"/>
      <c r="L38" s="50"/>
      <c r="M38" s="50"/>
      <c r="N38" s="50"/>
      <c r="O38" s="50"/>
    </row>
    <row r="39" spans="2:15" ht="18" x14ac:dyDescent="0.2">
      <c r="B39" s="50"/>
      <c r="C39" s="50"/>
      <c r="D39" s="50"/>
      <c r="E39" s="50"/>
      <c r="F39" s="50"/>
      <c r="G39" s="50"/>
      <c r="H39" s="50"/>
      <c r="I39" s="50"/>
      <c r="J39" s="50"/>
      <c r="K39" s="50"/>
      <c r="L39" s="50"/>
      <c r="M39" s="50"/>
      <c r="N39" s="50"/>
      <c r="O39" s="50"/>
    </row>
    <row r="40" spans="2:15" ht="18" x14ac:dyDescent="0.2">
      <c r="B40" s="50"/>
      <c r="C40" s="50"/>
      <c r="D40" s="50"/>
      <c r="E40" s="50"/>
      <c r="F40" s="50"/>
      <c r="G40" s="50"/>
      <c r="H40" s="50"/>
      <c r="I40" s="50"/>
      <c r="J40" s="50"/>
      <c r="K40" s="50"/>
      <c r="L40" s="50"/>
      <c r="M40" s="50"/>
      <c r="N40" s="50"/>
      <c r="O40" s="50"/>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3</vt:i4>
      </vt:variant>
    </vt:vector>
  </HeadingPairs>
  <TitlesOfParts>
    <vt:vector size="3" baseType="lpstr">
      <vt:lpstr>NOI &amp; CAP RATE</vt:lpstr>
      <vt:lpstr>Operating Expenses</vt:lpstr>
      <vt:lpstr>Rent Roll</vt:lpstr>
    </vt:vector>
  </TitlesOfParts>
  <Company>Launch Media,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gmorrow</dc:creator>
  <cp:lastModifiedBy>Mitch Hagerman</cp:lastModifiedBy>
  <cp:lastPrinted>2018-01-24T22:32:43Z</cp:lastPrinted>
  <dcterms:created xsi:type="dcterms:W3CDTF">2002-01-04T19:10:45Z</dcterms:created>
  <dcterms:modified xsi:type="dcterms:W3CDTF">2026-07-21T15:12:53Z</dcterms:modified>
</cp:coreProperties>
</file>