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eBe\Downloads\"/>
    </mc:Choice>
  </mc:AlternateContent>
  <xr:revisionPtr revIDLastSave="0" documentId="8_{41B7236A-8F55-47DA-970D-5FB8D29D575D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Rent Roll" sheetId="1" r:id="rId1"/>
    <sheet name="TTM P&amp;L through Apr 25" sheetId="2" r:id="rId2"/>
    <sheet name="Pro Forma P&amp;L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1" l="1"/>
  <c r="D28" i="1"/>
  <c r="D36" i="2"/>
  <c r="E6" i="2"/>
  <c r="E7" i="2"/>
  <c r="E8" i="2" s="1"/>
  <c r="E15" i="2" s="1"/>
  <c r="B8" i="2"/>
  <c r="B15" i="2" s="1"/>
  <c r="C8" i="2"/>
  <c r="C15" i="2" s="1"/>
  <c r="D8" i="2"/>
  <c r="D15" i="2" s="1"/>
  <c r="E10" i="2"/>
  <c r="E11" i="2"/>
  <c r="E12" i="2"/>
  <c r="E14" i="2"/>
  <c r="E18" i="2"/>
  <c r="E19" i="2" s="1"/>
  <c r="B19" i="2"/>
  <c r="C19" i="2"/>
  <c r="D19" i="2"/>
  <c r="E21" i="2"/>
  <c r="B22" i="2"/>
  <c r="C22" i="2"/>
  <c r="D22" i="2"/>
  <c r="E22" i="2"/>
  <c r="E24" i="2"/>
  <c r="E25" i="2" s="1"/>
  <c r="B25" i="2"/>
  <c r="C25" i="2"/>
  <c r="D25" i="2"/>
  <c r="E27" i="2"/>
  <c r="E28" i="2"/>
  <c r="E29" i="2"/>
  <c r="E30" i="2"/>
  <c r="E31" i="2"/>
  <c r="E32" i="2"/>
  <c r="B33" i="2"/>
  <c r="C33" i="2"/>
  <c r="D33" i="2"/>
  <c r="E35" i="2"/>
  <c r="E36" i="2" s="1"/>
  <c r="B36" i="2"/>
  <c r="C36" i="2"/>
  <c r="E38" i="2"/>
  <c r="E39" i="2"/>
  <c r="E40" i="2"/>
  <c r="E41" i="2"/>
  <c r="E42" i="2"/>
  <c r="B43" i="2"/>
  <c r="C43" i="2"/>
  <c r="D43" i="2"/>
  <c r="E44" i="2"/>
  <c r="E45" i="2"/>
  <c r="E26" i="1"/>
  <c r="D6" i="3" s="1"/>
  <c r="E18" i="1"/>
  <c r="C6" i="3" s="1"/>
  <c r="C8" i="3" s="1"/>
  <c r="E9" i="1"/>
  <c r="E6" i="3" s="1"/>
  <c r="D26" i="1"/>
  <c r="D18" i="1"/>
  <c r="D9" i="1"/>
  <c r="E33" i="2" l="1"/>
  <c r="E46" i="2" s="1"/>
  <c r="E48" i="2" s="1"/>
  <c r="E49" i="2" s="1"/>
  <c r="D7" i="3"/>
  <c r="D8" i="3"/>
  <c r="E8" i="3"/>
  <c r="C7" i="3"/>
  <c r="E7" i="3"/>
  <c r="C12" i="3"/>
  <c r="C13" i="3" s="1"/>
  <c r="C46" i="2"/>
  <c r="C48" i="2" s="1"/>
  <c r="C49" i="2" s="1"/>
  <c r="D46" i="2"/>
  <c r="D48" i="2" s="1"/>
  <c r="D49" i="2" s="1"/>
  <c r="B46" i="2"/>
  <c r="B48" i="2" s="1"/>
  <c r="B49" i="2" s="1"/>
  <c r="E43" i="2"/>
  <c r="D12" i="3" l="1"/>
  <c r="D13" i="3" s="1"/>
  <c r="E12" i="3"/>
  <c r="E13" i="3" s="1"/>
</calcChain>
</file>

<file path=xl/sharedStrings.xml><?xml version="1.0" encoding="utf-8"?>
<sst xmlns="http://schemas.openxmlformats.org/spreadsheetml/2006/main" count="122" uniqueCount="108">
  <si>
    <t>Unit</t>
  </si>
  <si>
    <t>Tenant</t>
  </si>
  <si>
    <t>Rent</t>
  </si>
  <si>
    <t>Lease From</t>
  </si>
  <si>
    <t>Lease To</t>
  </si>
  <si>
    <t>Unit 1</t>
  </si>
  <si>
    <t>Unit 2</t>
  </si>
  <si>
    <t>Unit 3</t>
  </si>
  <si>
    <t>Unit 4</t>
  </si>
  <si>
    <t>Unit 5</t>
  </si>
  <si>
    <t>Unit 6</t>
  </si>
  <si>
    <t>6 Units</t>
  </si>
  <si>
    <t>Unit 7</t>
  </si>
  <si>
    <t>5 Units</t>
  </si>
  <si>
    <t>Smith Street (1960)-N - 1960 Smith Street North Providence, RI 02911</t>
  </si>
  <si>
    <t>Maleah Irene Euresti</t>
  </si>
  <si>
    <t>Ileam Monterroso</t>
  </si>
  <si>
    <t>Alexus Del  Core</t>
  </si>
  <si>
    <t>Kaitlyn Pitts</t>
  </si>
  <si>
    <t>Cheyenne A. Ervin</t>
  </si>
  <si>
    <t>Victor Street (95)-N - 95 Victor Street Woonsocket, RI 02895</t>
  </si>
  <si>
    <t>Jennifer Locke</t>
  </si>
  <si>
    <t>Felix Gonzalez</t>
  </si>
  <si>
    <t>Hannah E. Prairie</t>
  </si>
  <si>
    <t>Siobhan Harrington</t>
  </si>
  <si>
    <t>Josh Beatty</t>
  </si>
  <si>
    <t>Luke Thomas Holden</t>
  </si>
  <si>
    <t>Zaida Hernandez</t>
  </si>
  <si>
    <t>7 Units</t>
  </si>
  <si>
    <t>Winsor Street (106-108)-N - 106-108 Winsor Street New Bedford, MA 02744</t>
  </si>
  <si>
    <t>106 Winsor Unit 1</t>
  </si>
  <si>
    <t>Kiana Eileen Fernandez</t>
  </si>
  <si>
    <t>106 Winsor unit 2</t>
  </si>
  <si>
    <t>Nathan C. Oliveira</t>
  </si>
  <si>
    <t>106 Winsor Unit 3</t>
  </si>
  <si>
    <t>Nellyanne Medina Santiago</t>
  </si>
  <si>
    <t>108 Winsor Unit 1</t>
  </si>
  <si>
    <t>Jamaal  Smith</t>
  </si>
  <si>
    <t>108 Winsor Unit 2</t>
  </si>
  <si>
    <t>Brian Acevedo</t>
  </si>
  <si>
    <t>108 Winsor Unit 3</t>
  </si>
  <si>
    <t/>
  </si>
  <si>
    <t>Notes</t>
  </si>
  <si>
    <t>Total</t>
  </si>
  <si>
    <t>Pro-Forma Rent</t>
  </si>
  <si>
    <t xml:space="preserve">   % of revenue</t>
  </si>
  <si>
    <t xml:space="preserve">    NOI - Net Operating Income</t>
  </si>
  <si>
    <t xml:space="preserve">    Total Operating Expense</t>
  </si>
  <si>
    <t xml:space="preserve">        Operating - Inspection/Fire Alarm</t>
  </si>
  <si>
    <t xml:space="preserve">        Fire Alarm Inspections</t>
  </si>
  <si>
    <t xml:space="preserve">        Total UTILITIES</t>
  </si>
  <si>
    <t xml:space="preserve">            Electricity</t>
  </si>
  <si>
    <t xml:space="preserve">            Waste Removal</t>
  </si>
  <si>
    <t xml:space="preserve">            Sewer</t>
  </si>
  <si>
    <t xml:space="preserve">            Water</t>
  </si>
  <si>
    <t xml:space="preserve">            Gas</t>
  </si>
  <si>
    <t xml:space="preserve">        UTILITIES</t>
  </si>
  <si>
    <t xml:space="preserve">        Total TAXES</t>
  </si>
  <si>
    <t xml:space="preserve">            Property Tax</t>
  </si>
  <si>
    <t xml:space="preserve">        TAXES</t>
  </si>
  <si>
    <t xml:space="preserve">        Total Maintenance</t>
  </si>
  <si>
    <t xml:space="preserve">            Lyon Team - Vendor Assist</t>
  </si>
  <si>
    <t xml:space="preserve">            Lyon Team - Cleaning</t>
  </si>
  <si>
    <t xml:space="preserve">            Appliance Repair/Replace</t>
  </si>
  <si>
    <t xml:space="preserve">            Lyon Team - Repair</t>
  </si>
  <si>
    <t xml:space="preserve">            Vendor Maintenance</t>
  </si>
  <si>
    <t xml:space="preserve">            Snow Removal </t>
  </si>
  <si>
    <t xml:space="preserve">        Maintenance</t>
  </si>
  <si>
    <t xml:space="preserve">        Total MANAGEMENT FEES</t>
  </si>
  <si>
    <t xml:space="preserve">            Management fees</t>
  </si>
  <si>
    <t xml:space="preserve">        MANAGEMENT FEES</t>
  </si>
  <si>
    <t xml:space="preserve">        Total LEGAL AND OTHER PROFESSIONAL FEES</t>
  </si>
  <si>
    <t xml:space="preserve">            Legal &amp; Other Professional Services</t>
  </si>
  <si>
    <t xml:space="preserve">        LEGAL AND OTHER PROFESSIONAL FEES</t>
  </si>
  <si>
    <t xml:space="preserve">        Total INSURANCE</t>
  </si>
  <si>
    <t xml:space="preserve">            Property Insurance</t>
  </si>
  <si>
    <t xml:space="preserve">        INSURANCE</t>
  </si>
  <si>
    <t xml:space="preserve">    Expense</t>
  </si>
  <si>
    <t xml:space="preserve">    Total Operating Income</t>
  </si>
  <si>
    <t xml:space="preserve">        Laundry Income</t>
  </si>
  <si>
    <t xml:space="preserve">        Total FEES</t>
  </si>
  <si>
    <t xml:space="preserve">            Late Fee</t>
  </si>
  <si>
    <t xml:space="preserve">            Screening Fee</t>
  </si>
  <si>
    <t xml:space="preserve">            Resident Benefit Package</t>
  </si>
  <si>
    <t xml:space="preserve">        FEES</t>
  </si>
  <si>
    <t xml:space="preserve">        Total RENTS</t>
  </si>
  <si>
    <t xml:space="preserve">            Section 8 Rent</t>
  </si>
  <si>
    <t xml:space="preserve">            Rent Income</t>
  </si>
  <si>
    <t xml:space="preserve">        RENTS</t>
  </si>
  <si>
    <t xml:space="preserve">    Income</t>
  </si>
  <si>
    <t>Operating Income &amp; Expense</t>
  </si>
  <si>
    <t>Winsor Street (106-108)-N</t>
  </si>
  <si>
    <t>Victor Street (95)-N</t>
  </si>
  <si>
    <t>Smith Street (1960)-N</t>
  </si>
  <si>
    <t>Account Name</t>
  </si>
  <si>
    <t>TTM - 5/24 through 4/25</t>
  </si>
  <si>
    <t>Repairs &amp; Maintenance</t>
  </si>
  <si>
    <t>Management Fees</t>
  </si>
  <si>
    <t>Insurance</t>
  </si>
  <si>
    <t>Utilities</t>
  </si>
  <si>
    <t>Taxes</t>
  </si>
  <si>
    <t>NOI</t>
  </si>
  <si>
    <t>95 Victor</t>
  </si>
  <si>
    <t>106 Winsor</t>
  </si>
  <si>
    <t>1960 Smith</t>
  </si>
  <si>
    <t>Pro Forma Rent</t>
  </si>
  <si>
    <t>Pro Forma Annual P&amp;L</t>
  </si>
  <si>
    <t>% of 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</si>
</sst>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0;[Red]\-#,##0.00"/>
    <numFmt numFmtId="165" formatCode="mm/dd/yyyy"/>
    <numFmt numFmtId="166" formatCode="#,##0;[Red]\-#,##0"/>
    <numFmt numFmtId="167" formatCode="_(&quot;$&quot;* #,##0_);_(&quot;$&quot;* \(#,##0\);_(&quot;$&quot;* &quot;-&quot;??_);_(@_)"/>
  </numFmts>
  <fonts count="13" x14ac:knownFonts="1">
    <font>
      <sz val="11"/>
      <name val="Arial"/>
      <family val="1"/>
    </font>
    <font>
      <sz val="11"/>
      <name val="Arial"/>
      <family val="1"/>
    </font>
    <font>
      <sz val="11"/>
      <name val="Calibri"/>
      <family val="2"/>
    </font>
    <font>
      <i/>
      <sz val="11"/>
      <name val="Calibri"/>
      <family val="2"/>
    </font>
    <font>
      <b/>
      <sz val="11"/>
      <color rgb="FF303030"/>
      <name val="Calibri"/>
      <family val="2"/>
    </font>
    <font>
      <b/>
      <i/>
      <sz val="11"/>
      <color rgb="FF303030"/>
      <name val="Calibri"/>
      <family val="2"/>
    </font>
    <font>
      <b/>
      <sz val="11"/>
      <color rgb="FF3764A0"/>
      <name val="Calibri"/>
      <family val="2"/>
    </font>
    <font>
      <b/>
      <i/>
      <sz val="11"/>
      <color rgb="FF3764A0"/>
      <name val="Calibri"/>
      <family val="2"/>
    </font>
    <font>
      <sz val="11"/>
      <color rgb="FF303030"/>
      <name val="Calibri"/>
      <family val="2"/>
    </font>
    <font>
      <i/>
      <sz val="11"/>
      <color rgb="FF303030"/>
      <name val="Calibri"/>
      <family val="2"/>
    </font>
    <font>
      <sz val="11"/>
      <color theme="3" tint="0.249977111117893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303030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166" fontId="2" fillId="0" borderId="0" xfId="0" applyNumberFormat="1" applyFont="1"/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0" applyFont="1"/>
    <xf numFmtId="166" fontId="8" fillId="0" borderId="0" xfId="0" applyNumberFormat="1" applyFont="1"/>
    <xf numFmtId="164" fontId="9" fillId="0" borderId="0" xfId="0" applyNumberFormat="1" applyFont="1"/>
    <xf numFmtId="165" fontId="8" fillId="0" borderId="0" xfId="0" applyNumberFormat="1" applyFont="1"/>
    <xf numFmtId="0" fontId="4" fillId="0" borderId="0" xfId="0" applyFont="1"/>
    <xf numFmtId="166" fontId="4" fillId="0" borderId="0" xfId="0" applyNumberFormat="1" applyFont="1"/>
    <xf numFmtId="164" fontId="5" fillId="0" borderId="0" xfId="0" applyNumberFormat="1" applyFont="1"/>
    <xf numFmtId="165" fontId="4" fillId="0" borderId="0" xfId="0" applyNumberFormat="1" applyFont="1"/>
    <xf numFmtId="166" fontId="6" fillId="0" borderId="0" xfId="0" applyNumberFormat="1" applyFont="1"/>
    <xf numFmtId="164" fontId="4" fillId="0" borderId="0" xfId="0" applyNumberFormat="1" applyFont="1"/>
    <xf numFmtId="9" fontId="9" fillId="0" borderId="0" xfId="2" applyFont="1"/>
    <xf numFmtId="0" fontId="9" fillId="0" borderId="0" xfId="0" applyFont="1"/>
    <xf numFmtId="41" fontId="4" fillId="0" borderId="0" xfId="0" applyNumberFormat="1" applyFont="1"/>
    <xf numFmtId="41" fontId="8" fillId="0" borderId="0" xfId="0" applyNumberFormat="1" applyFont="1"/>
    <xf numFmtId="41" fontId="4" fillId="0" borderId="2" xfId="0" applyNumberFormat="1" applyFont="1" applyBorder="1"/>
    <xf numFmtId="41" fontId="10" fillId="0" borderId="0" xfId="0" applyNumberFormat="1" applyFont="1"/>
    <xf numFmtId="41" fontId="4" fillId="0" borderId="3" xfId="0" applyNumberFormat="1" applyFont="1" applyBorder="1"/>
    <xf numFmtId="0" fontId="11" fillId="0" borderId="0" xfId="0" applyFont="1"/>
    <xf numFmtId="0" fontId="12" fillId="3" borderId="0" xfId="0" applyFont="1" applyFill="1"/>
    <xf numFmtId="167" fontId="2" fillId="0" borderId="0" xfId="1" applyNumberFormat="1" applyFont="1"/>
    <xf numFmtId="43" fontId="2" fillId="0" borderId="0" xfId="0" applyNumberFormat="1" applyFont="1"/>
    <xf numFmtId="167" fontId="10" fillId="0" borderId="0" xfId="1" applyNumberFormat="1" applyFont="1"/>
    <xf numFmtId="0" fontId="11" fillId="0" borderId="3" xfId="0" applyFont="1" applyBorder="1"/>
    <xf numFmtId="167" fontId="11" fillId="0" borderId="3" xfId="1" applyNumberFormat="1" applyFont="1" applyBorder="1"/>
    <xf numFmtId="9" fontId="3" fillId="0" borderId="0" xfId="2" applyFon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9"/>
  <sheetViews>
    <sheetView showGridLines="0" showWhiteSpace="0" workbookViewId="0">
      <pane xSplit="2" ySplit="2" topLeftCell="C7" activePane="bottomRight" state="frozen"/>
      <selection pane="topRight" activeCell="C1" sqref="C1"/>
      <selection pane="bottomLeft" activeCell="A3" sqref="A3"/>
      <selection pane="bottomRight" activeCell="F23" sqref="F23"/>
    </sheetView>
  </sheetViews>
  <sheetFormatPr defaultRowHeight="14.4" x14ac:dyDescent="0.3"/>
  <cols>
    <col min="1" max="1" width="8.796875" style="1"/>
    <col min="2" max="2" width="58.5" style="1" bestFit="1" customWidth="1"/>
    <col min="3" max="3" width="21" style="1" bestFit="1" customWidth="1"/>
    <col min="4" max="4" width="5.8984375" style="1" bestFit="1" customWidth="1"/>
    <col min="5" max="5" width="12.796875" style="1" bestFit="1" customWidth="1"/>
    <col min="6" max="6" width="40.5" style="2" bestFit="1" customWidth="1"/>
    <col min="7" max="8" width="9.5" style="1" bestFit="1" customWidth="1"/>
    <col min="9" max="16384" width="8.796875" style="1"/>
  </cols>
  <sheetData>
    <row r="2" spans="2:8" x14ac:dyDescent="0.3">
      <c r="B2" s="4" t="s">
        <v>0</v>
      </c>
      <c r="C2" s="4" t="s">
        <v>1</v>
      </c>
      <c r="D2" s="4" t="s">
        <v>2</v>
      </c>
      <c r="E2" s="4" t="s">
        <v>44</v>
      </c>
      <c r="F2" s="5" t="s">
        <v>42</v>
      </c>
      <c r="G2" s="4" t="s">
        <v>3</v>
      </c>
      <c r="H2" s="4" t="s">
        <v>4</v>
      </c>
    </row>
    <row r="3" spans="2:8" x14ac:dyDescent="0.3">
      <c r="B3" s="6" t="s">
        <v>14</v>
      </c>
      <c r="C3" s="6" t="s">
        <v>41</v>
      </c>
      <c r="D3" s="16"/>
      <c r="E3" s="6"/>
      <c r="F3" s="7"/>
      <c r="G3" s="6" t="s">
        <v>41</v>
      </c>
      <c r="H3" s="6" t="s">
        <v>41</v>
      </c>
    </row>
    <row r="4" spans="2:8" x14ac:dyDescent="0.3">
      <c r="B4" s="8" t="s">
        <v>5</v>
      </c>
      <c r="C4" s="8" t="s">
        <v>15</v>
      </c>
      <c r="D4" s="9">
        <v>2050</v>
      </c>
      <c r="E4" s="9">
        <v>2050</v>
      </c>
      <c r="F4" s="10"/>
      <c r="G4" s="11">
        <v>45231</v>
      </c>
      <c r="H4" s="11">
        <v>45596</v>
      </c>
    </row>
    <row r="5" spans="2:8" x14ac:dyDescent="0.3">
      <c r="B5" s="8" t="s">
        <v>6</v>
      </c>
      <c r="C5" s="8" t="s">
        <v>16</v>
      </c>
      <c r="D5" s="9">
        <v>1675</v>
      </c>
      <c r="E5" s="9">
        <v>1675</v>
      </c>
      <c r="F5" s="10"/>
      <c r="G5" s="11">
        <v>45017</v>
      </c>
      <c r="H5" s="11">
        <v>46112</v>
      </c>
    </row>
    <row r="6" spans="2:8" x14ac:dyDescent="0.3">
      <c r="B6" s="8" t="s">
        <v>7</v>
      </c>
      <c r="C6" s="8" t="s">
        <v>17</v>
      </c>
      <c r="D6" s="9">
        <v>1350</v>
      </c>
      <c r="E6" s="9">
        <v>1350</v>
      </c>
      <c r="F6" s="10"/>
      <c r="G6" s="11">
        <v>45261</v>
      </c>
      <c r="H6" s="11">
        <v>45626</v>
      </c>
    </row>
    <row r="7" spans="2:8" x14ac:dyDescent="0.3">
      <c r="B7" s="8" t="s">
        <v>8</v>
      </c>
      <c r="C7" s="8" t="s">
        <v>18</v>
      </c>
      <c r="D7" s="9">
        <v>1500</v>
      </c>
      <c r="E7" s="9">
        <v>1500</v>
      </c>
      <c r="F7" s="10"/>
      <c r="G7" s="11">
        <v>45017</v>
      </c>
      <c r="H7" s="11">
        <v>45382</v>
      </c>
    </row>
    <row r="8" spans="2:8" x14ac:dyDescent="0.3">
      <c r="B8" s="8" t="s">
        <v>9</v>
      </c>
      <c r="C8" s="8" t="s">
        <v>19</v>
      </c>
      <c r="D8" s="9">
        <v>1525</v>
      </c>
      <c r="E8" s="9">
        <v>1525</v>
      </c>
      <c r="F8" s="10"/>
      <c r="G8" s="11">
        <v>45536</v>
      </c>
      <c r="H8" s="11">
        <v>45900</v>
      </c>
    </row>
    <row r="9" spans="2:8" x14ac:dyDescent="0.3">
      <c r="B9" s="12" t="s">
        <v>13</v>
      </c>
      <c r="C9" s="12"/>
      <c r="D9" s="13">
        <f>+SUM(D4:D8)</f>
        <v>8100</v>
      </c>
      <c r="E9" s="13">
        <f>+SUM(E4:E8)</f>
        <v>8100</v>
      </c>
      <c r="F9" s="14"/>
      <c r="G9" s="15"/>
      <c r="H9" s="15"/>
    </row>
    <row r="10" spans="2:8" x14ac:dyDescent="0.3">
      <c r="B10" s="6" t="s">
        <v>20</v>
      </c>
      <c r="C10" s="6" t="s">
        <v>41</v>
      </c>
      <c r="D10" s="16"/>
      <c r="E10" s="6"/>
      <c r="F10" s="7"/>
      <c r="G10" s="6" t="s">
        <v>41</v>
      </c>
      <c r="H10" s="6" t="s">
        <v>41</v>
      </c>
    </row>
    <row r="11" spans="2:8" x14ac:dyDescent="0.3">
      <c r="B11" s="8" t="s">
        <v>5</v>
      </c>
      <c r="C11" s="8" t="s">
        <v>21</v>
      </c>
      <c r="D11" s="9">
        <v>1350</v>
      </c>
      <c r="E11" s="9">
        <v>1350</v>
      </c>
      <c r="F11" s="10"/>
      <c r="G11" s="11">
        <v>45170</v>
      </c>
      <c r="H11" s="11">
        <v>45535</v>
      </c>
    </row>
    <row r="12" spans="2:8" x14ac:dyDescent="0.3">
      <c r="B12" s="8" t="s">
        <v>6</v>
      </c>
      <c r="C12" s="8" t="s">
        <v>22</v>
      </c>
      <c r="D12" s="9">
        <v>1350</v>
      </c>
      <c r="E12" s="9">
        <v>1350</v>
      </c>
      <c r="F12" s="10"/>
      <c r="G12" s="11">
        <v>45438</v>
      </c>
      <c r="H12" s="11"/>
    </row>
    <row r="13" spans="2:8" x14ac:dyDescent="0.3">
      <c r="B13" s="8" t="s">
        <v>7</v>
      </c>
      <c r="C13" s="8" t="s">
        <v>23</v>
      </c>
      <c r="D13" s="9">
        <v>1725</v>
      </c>
      <c r="E13" s="9">
        <v>1725</v>
      </c>
      <c r="F13" s="10"/>
      <c r="G13" s="11">
        <v>45444</v>
      </c>
      <c r="H13" s="11">
        <v>45808</v>
      </c>
    </row>
    <row r="14" spans="2:8" x14ac:dyDescent="0.3">
      <c r="B14" s="8" t="s">
        <v>8</v>
      </c>
      <c r="C14" s="8" t="s">
        <v>24</v>
      </c>
      <c r="D14" s="9">
        <v>1875</v>
      </c>
      <c r="E14" s="9">
        <v>1875</v>
      </c>
      <c r="F14" s="10"/>
      <c r="G14" s="11">
        <v>45108</v>
      </c>
      <c r="H14" s="11"/>
    </row>
    <row r="15" spans="2:8" x14ac:dyDescent="0.3">
      <c r="B15" s="8" t="s">
        <v>9</v>
      </c>
      <c r="C15" s="8" t="s">
        <v>25</v>
      </c>
      <c r="D15" s="9">
        <v>1550</v>
      </c>
      <c r="E15" s="9">
        <v>1550</v>
      </c>
      <c r="F15" s="10"/>
      <c r="G15" s="11">
        <v>45170</v>
      </c>
      <c r="H15" s="11"/>
    </row>
    <row r="16" spans="2:8" x14ac:dyDescent="0.3">
      <c r="B16" s="8" t="s">
        <v>10</v>
      </c>
      <c r="C16" s="8" t="s">
        <v>26</v>
      </c>
      <c r="D16" s="9">
        <v>1735</v>
      </c>
      <c r="E16" s="9">
        <v>1735</v>
      </c>
      <c r="F16" s="10"/>
      <c r="G16" s="11">
        <v>45017</v>
      </c>
      <c r="H16" s="11"/>
    </row>
    <row r="17" spans="2:8" x14ac:dyDescent="0.3">
      <c r="B17" s="8" t="s">
        <v>12</v>
      </c>
      <c r="C17" s="8" t="s">
        <v>27</v>
      </c>
      <c r="D17" s="9">
        <v>1560</v>
      </c>
      <c r="E17" s="9">
        <v>1560</v>
      </c>
      <c r="F17" s="10"/>
      <c r="G17" s="11">
        <v>45208</v>
      </c>
      <c r="H17" s="11"/>
    </row>
    <row r="18" spans="2:8" x14ac:dyDescent="0.3">
      <c r="B18" s="12" t="s">
        <v>28</v>
      </c>
      <c r="C18" s="12"/>
      <c r="D18" s="13">
        <f>+SUM(D11:D17)</f>
        <v>11145</v>
      </c>
      <c r="E18" s="13">
        <f>+SUM(E11:E17)</f>
        <v>11145</v>
      </c>
      <c r="F18" s="14"/>
      <c r="G18" s="15"/>
      <c r="H18" s="15"/>
    </row>
    <row r="19" spans="2:8" x14ac:dyDescent="0.3">
      <c r="B19" s="6" t="s">
        <v>29</v>
      </c>
      <c r="C19" s="6" t="s">
        <v>41</v>
      </c>
      <c r="D19" s="16"/>
      <c r="E19" s="6"/>
      <c r="F19" s="7"/>
      <c r="G19" s="6" t="s">
        <v>41</v>
      </c>
      <c r="H19" s="6" t="s">
        <v>41</v>
      </c>
    </row>
    <row r="20" spans="2:8" x14ac:dyDescent="0.3">
      <c r="B20" s="8" t="s">
        <v>30</v>
      </c>
      <c r="C20" s="8" t="s">
        <v>31</v>
      </c>
      <c r="D20" s="9">
        <v>1410</v>
      </c>
      <c r="E20" s="9">
        <v>1410</v>
      </c>
      <c r="F20" s="10"/>
      <c r="G20" s="11">
        <v>44994</v>
      </c>
      <c r="H20" s="11"/>
    </row>
    <row r="21" spans="2:8" x14ac:dyDescent="0.3">
      <c r="B21" s="8" t="s">
        <v>32</v>
      </c>
      <c r="C21" s="8" t="s">
        <v>33</v>
      </c>
      <c r="D21" s="9">
        <v>1195</v>
      </c>
      <c r="E21" s="9">
        <v>1195</v>
      </c>
      <c r="F21" s="10"/>
      <c r="G21" s="11">
        <v>45383</v>
      </c>
      <c r="H21" s="11">
        <v>45747</v>
      </c>
    </row>
    <row r="22" spans="2:8" x14ac:dyDescent="0.3">
      <c r="B22" s="8" t="s">
        <v>34</v>
      </c>
      <c r="C22" s="8" t="s">
        <v>35</v>
      </c>
      <c r="D22" s="9">
        <v>1445</v>
      </c>
      <c r="E22" s="9">
        <v>1445</v>
      </c>
      <c r="F22" s="10"/>
      <c r="G22" s="11">
        <v>45703</v>
      </c>
      <c r="H22" s="11">
        <v>46053</v>
      </c>
    </row>
    <row r="23" spans="2:8" x14ac:dyDescent="0.3">
      <c r="B23" s="8" t="s">
        <v>36</v>
      </c>
      <c r="C23" s="8" t="s">
        <v>37</v>
      </c>
      <c r="D23" s="9">
        <v>1475</v>
      </c>
      <c r="E23" s="9">
        <v>1475</v>
      </c>
      <c r="F23" s="10"/>
      <c r="G23" s="11">
        <v>45093</v>
      </c>
      <c r="H23" s="11"/>
    </row>
    <row r="24" spans="2:8" x14ac:dyDescent="0.3">
      <c r="B24" s="8" t="s">
        <v>38</v>
      </c>
      <c r="C24" s="8" t="s">
        <v>39</v>
      </c>
      <c r="D24" s="9">
        <v>1500</v>
      </c>
      <c r="E24" s="9">
        <v>1500</v>
      </c>
      <c r="F24" s="10"/>
      <c r="G24" s="11">
        <v>45153</v>
      </c>
      <c r="H24" s="11">
        <v>45518</v>
      </c>
    </row>
    <row r="25" spans="2:8" x14ac:dyDescent="0.3">
      <c r="B25" s="8" t="s">
        <v>40</v>
      </c>
      <c r="C25" s="8"/>
      <c r="D25" s="9">
        <v>1495</v>
      </c>
      <c r="E25" s="9">
        <v>1495</v>
      </c>
      <c r="F25" s="10"/>
      <c r="G25" s="11">
        <v>45793</v>
      </c>
      <c r="H25" s="11">
        <v>46132</v>
      </c>
    </row>
    <row r="26" spans="2:8" x14ac:dyDescent="0.3">
      <c r="B26" s="12" t="s">
        <v>11</v>
      </c>
      <c r="C26" s="12"/>
      <c r="D26" s="13">
        <f>+SUM(D20:D25)</f>
        <v>8520</v>
      </c>
      <c r="E26" s="13">
        <f>+SUM(E20:E25)</f>
        <v>8520</v>
      </c>
      <c r="F26" s="14"/>
      <c r="G26" s="15"/>
      <c r="H26" s="15"/>
    </row>
    <row r="27" spans="2:8" x14ac:dyDescent="0.3">
      <c r="D27" s="3"/>
    </row>
    <row r="28" spans="2:8" x14ac:dyDescent="0.3">
      <c r="B28" s="12" t="s">
        <v>43</v>
      </c>
      <c r="C28" s="12"/>
      <c r="D28" s="13">
        <f>+D26+D18+D9</f>
        <v>27765</v>
      </c>
      <c r="E28" s="13">
        <f>+E26+E18+E9</f>
        <v>27765</v>
      </c>
      <c r="F28" s="14"/>
      <c r="G28" s="15"/>
      <c r="H28" s="15"/>
    </row>
    <row r="29" spans="2:8" x14ac:dyDescent="0.3">
      <c r="D29" s="3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2E212-ECC4-4E6E-ACE8-B4432FDDEAAE}">
  <dimension ref="A1:F49"/>
  <sheetViews>
    <sheetView showGridLines="0" showWhiteSpace="0" topLeftCell="A28" workbookViewId="0">
      <selection activeCell="B1" sqref="B1:B1048576"/>
    </sheetView>
  </sheetViews>
  <sheetFormatPr defaultRowHeight="14.4" x14ac:dyDescent="0.3"/>
  <cols>
    <col min="1" max="1" width="38.796875" style="1" bestFit="1" customWidth="1"/>
    <col min="2" max="2" width="17.3984375" style="1" bestFit="1" customWidth="1"/>
    <col min="3" max="3" width="15.59765625" style="1" bestFit="1" customWidth="1"/>
    <col min="4" max="4" width="20.69921875" style="1" bestFit="1" customWidth="1"/>
    <col min="5" max="5" width="8.19921875" style="1" bestFit="1" customWidth="1"/>
    <col min="6" max="16384" width="8.796875" style="1"/>
  </cols>
  <sheetData>
    <row r="1" spans="1:5" x14ac:dyDescent="0.3">
      <c r="A1" s="25" t="s">
        <v>95</v>
      </c>
    </row>
    <row r="2" spans="1:5" x14ac:dyDescent="0.3">
      <c r="A2" s="4" t="s">
        <v>94</v>
      </c>
      <c r="B2" s="4" t="s">
        <v>93</v>
      </c>
      <c r="C2" s="4" t="s">
        <v>92</v>
      </c>
      <c r="D2" s="4" t="s">
        <v>91</v>
      </c>
      <c r="E2" s="4" t="s">
        <v>43</v>
      </c>
    </row>
    <row r="3" spans="1:5" x14ac:dyDescent="0.3">
      <c r="A3" s="12" t="s">
        <v>90</v>
      </c>
      <c r="B3" s="17"/>
      <c r="C3" s="17"/>
      <c r="D3" s="17"/>
      <c r="E3" s="17"/>
    </row>
    <row r="4" spans="1:5" x14ac:dyDescent="0.3">
      <c r="A4" s="12" t="s">
        <v>89</v>
      </c>
      <c r="B4" s="17"/>
      <c r="C4" s="17"/>
      <c r="D4" s="17"/>
      <c r="E4" s="17"/>
    </row>
    <row r="5" spans="1:5" x14ac:dyDescent="0.3">
      <c r="A5" s="12" t="s">
        <v>88</v>
      </c>
      <c r="B5" s="17"/>
      <c r="C5" s="17"/>
      <c r="D5" s="17"/>
      <c r="E5" s="17"/>
    </row>
    <row r="6" spans="1:5" x14ac:dyDescent="0.3">
      <c r="A6" s="8" t="s">
        <v>87</v>
      </c>
      <c r="B6" s="23">
        <v>65431</v>
      </c>
      <c r="C6" s="23">
        <v>126825.94</v>
      </c>
      <c r="D6" s="23">
        <v>95437.5</v>
      </c>
      <c r="E6" s="21">
        <f>+SUM(B6:D6)</f>
        <v>287694.44</v>
      </c>
    </row>
    <row r="7" spans="1:5" x14ac:dyDescent="0.3">
      <c r="A7" s="8" t="s">
        <v>86</v>
      </c>
      <c r="B7" s="23">
        <v>30386</v>
      </c>
      <c r="C7" s="23">
        <v>0</v>
      </c>
      <c r="D7" s="23">
        <v>0</v>
      </c>
      <c r="E7" s="21">
        <f>+SUM(B7:D7)</f>
        <v>30386</v>
      </c>
    </row>
    <row r="8" spans="1:5" x14ac:dyDescent="0.3">
      <c r="A8" s="12" t="s">
        <v>85</v>
      </c>
      <c r="B8" s="22">
        <f t="shared" ref="B8:E8" si="0">+SUM(B6:B7)</f>
        <v>95817</v>
      </c>
      <c r="C8" s="22">
        <f t="shared" si="0"/>
        <v>126825.94</v>
      </c>
      <c r="D8" s="22">
        <f t="shared" si="0"/>
        <v>95437.5</v>
      </c>
      <c r="E8" s="22">
        <f t="shared" si="0"/>
        <v>318080.44</v>
      </c>
    </row>
    <row r="9" spans="1:5" x14ac:dyDescent="0.3">
      <c r="A9" s="12" t="s">
        <v>84</v>
      </c>
      <c r="B9" s="20"/>
      <c r="C9" s="20"/>
      <c r="D9" s="20"/>
      <c r="E9" s="20"/>
    </row>
    <row r="10" spans="1:5" x14ac:dyDescent="0.3">
      <c r="A10" s="8" t="s">
        <v>83</v>
      </c>
      <c r="B10" s="23">
        <v>120</v>
      </c>
      <c r="C10" s="23">
        <v>80</v>
      </c>
      <c r="D10" s="23">
        <v>0</v>
      </c>
      <c r="E10" s="21">
        <f>+SUM(B10:D10)</f>
        <v>200</v>
      </c>
    </row>
    <row r="11" spans="1:5" x14ac:dyDescent="0.3">
      <c r="A11" s="8" t="s">
        <v>82</v>
      </c>
      <c r="B11" s="23">
        <v>0</v>
      </c>
      <c r="C11" s="23">
        <v>0</v>
      </c>
      <c r="D11" s="23">
        <v>60</v>
      </c>
      <c r="E11" s="21">
        <f>+SUM(B11:D11)</f>
        <v>60</v>
      </c>
    </row>
    <row r="12" spans="1:5" x14ac:dyDescent="0.3">
      <c r="A12" s="8" t="s">
        <v>81</v>
      </c>
      <c r="B12" s="23">
        <v>0</v>
      </c>
      <c r="C12" s="23">
        <v>-100</v>
      </c>
      <c r="D12" s="23">
        <v>0</v>
      </c>
      <c r="E12" s="21">
        <f>+SUM(B12:D12)</f>
        <v>-100</v>
      </c>
    </row>
    <row r="13" spans="1:5" x14ac:dyDescent="0.3">
      <c r="A13" s="12" t="s">
        <v>80</v>
      </c>
      <c r="B13" s="22">
        <v>120</v>
      </c>
      <c r="C13" s="22">
        <v>-20</v>
      </c>
      <c r="D13" s="22">
        <v>60</v>
      </c>
      <c r="E13" s="22">
        <v>180</v>
      </c>
    </row>
    <row r="14" spans="1:5" x14ac:dyDescent="0.3">
      <c r="A14" s="8" t="s">
        <v>79</v>
      </c>
      <c r="B14" s="23">
        <v>372.75</v>
      </c>
      <c r="C14" s="23">
        <v>657.75</v>
      </c>
      <c r="D14" s="23">
        <v>0</v>
      </c>
      <c r="E14" s="21">
        <f>+SUM(B14:D14)</f>
        <v>1030.5</v>
      </c>
    </row>
    <row r="15" spans="1:5" x14ac:dyDescent="0.3">
      <c r="A15" s="12" t="s">
        <v>78</v>
      </c>
      <c r="B15" s="22">
        <f t="shared" ref="B15:E15" si="1">+B8+B13+B14</f>
        <v>96309.75</v>
      </c>
      <c r="C15" s="22">
        <f t="shared" si="1"/>
        <v>127463.69</v>
      </c>
      <c r="D15" s="22">
        <f t="shared" si="1"/>
        <v>95497.5</v>
      </c>
      <c r="E15" s="22">
        <f t="shared" si="1"/>
        <v>319290.94</v>
      </c>
    </row>
    <row r="16" spans="1:5" x14ac:dyDescent="0.3">
      <c r="A16" s="12" t="s">
        <v>77</v>
      </c>
      <c r="B16" s="20"/>
      <c r="C16" s="20"/>
      <c r="D16" s="20"/>
      <c r="E16" s="20"/>
    </row>
    <row r="17" spans="1:5" x14ac:dyDescent="0.3">
      <c r="A17" s="12" t="s">
        <v>76</v>
      </c>
      <c r="B17" s="20"/>
      <c r="C17" s="20"/>
      <c r="D17" s="20"/>
      <c r="E17" s="20"/>
    </row>
    <row r="18" spans="1:5" x14ac:dyDescent="0.3">
      <c r="A18" s="8" t="s">
        <v>75</v>
      </c>
      <c r="B18" s="23">
        <v>5291.23</v>
      </c>
      <c r="C18" s="23">
        <v>6721.63</v>
      </c>
      <c r="D18" s="23">
        <v>5794.11</v>
      </c>
      <c r="E18" s="21">
        <f>+SUM(B18:D18)</f>
        <v>17806.97</v>
      </c>
    </row>
    <row r="19" spans="1:5" x14ac:dyDescent="0.3">
      <c r="A19" s="12" t="s">
        <v>74</v>
      </c>
      <c r="B19" s="22">
        <f t="shared" ref="B19:E19" si="2">+B18</f>
        <v>5291.23</v>
      </c>
      <c r="C19" s="22">
        <f t="shared" si="2"/>
        <v>6721.63</v>
      </c>
      <c r="D19" s="22">
        <f t="shared" si="2"/>
        <v>5794.11</v>
      </c>
      <c r="E19" s="22">
        <f t="shared" si="2"/>
        <v>17806.97</v>
      </c>
    </row>
    <row r="20" spans="1:5" x14ac:dyDescent="0.3">
      <c r="A20" s="12" t="s">
        <v>73</v>
      </c>
      <c r="B20" s="20"/>
      <c r="C20" s="20"/>
      <c r="D20" s="20"/>
      <c r="E20" s="20"/>
    </row>
    <row r="21" spans="1:5" x14ac:dyDescent="0.3">
      <c r="A21" s="8" t="s">
        <v>72</v>
      </c>
      <c r="B21" s="23">
        <v>449.37</v>
      </c>
      <c r="C21" s="23">
        <v>3474.46</v>
      </c>
      <c r="D21" s="23">
        <v>449.46</v>
      </c>
      <c r="E21" s="21">
        <f>+SUM(B21:D21)</f>
        <v>4373.29</v>
      </c>
    </row>
    <row r="22" spans="1:5" x14ac:dyDescent="0.3">
      <c r="A22" s="12" t="s">
        <v>71</v>
      </c>
      <c r="B22" s="22">
        <f t="shared" ref="B22:E22" si="3">+B21</f>
        <v>449.37</v>
      </c>
      <c r="C22" s="22">
        <f t="shared" si="3"/>
        <v>3474.46</v>
      </c>
      <c r="D22" s="22">
        <f t="shared" si="3"/>
        <v>449.46</v>
      </c>
      <c r="E22" s="22">
        <f t="shared" si="3"/>
        <v>4373.29</v>
      </c>
    </row>
    <row r="23" spans="1:5" x14ac:dyDescent="0.3">
      <c r="A23" s="12" t="s">
        <v>70</v>
      </c>
      <c r="B23" s="20"/>
      <c r="C23" s="20"/>
      <c r="D23" s="20"/>
      <c r="E23" s="20"/>
    </row>
    <row r="24" spans="1:5" x14ac:dyDescent="0.3">
      <c r="A24" s="8" t="s">
        <v>69</v>
      </c>
      <c r="B24" s="23">
        <v>6228.2000000000007</v>
      </c>
      <c r="C24" s="23">
        <v>8243.7000000000007</v>
      </c>
      <c r="D24" s="23">
        <v>6203.5</v>
      </c>
      <c r="E24" s="21">
        <f>+SUM(B24:D24)</f>
        <v>20675.400000000001</v>
      </c>
    </row>
    <row r="25" spans="1:5" x14ac:dyDescent="0.3">
      <c r="A25" s="12" t="s">
        <v>68</v>
      </c>
      <c r="B25" s="22">
        <f t="shared" ref="B25:E25" si="4">+B24</f>
        <v>6228.2000000000007</v>
      </c>
      <c r="C25" s="22">
        <f t="shared" si="4"/>
        <v>8243.7000000000007</v>
      </c>
      <c r="D25" s="22">
        <f t="shared" si="4"/>
        <v>6203.5</v>
      </c>
      <c r="E25" s="22">
        <f t="shared" si="4"/>
        <v>20675.400000000001</v>
      </c>
    </row>
    <row r="26" spans="1:5" x14ac:dyDescent="0.3">
      <c r="A26" s="12" t="s">
        <v>67</v>
      </c>
      <c r="B26" s="20"/>
      <c r="C26" s="20"/>
      <c r="D26" s="20"/>
      <c r="E26" s="20"/>
    </row>
    <row r="27" spans="1:5" x14ac:dyDescent="0.3">
      <c r="A27" s="8" t="s">
        <v>66</v>
      </c>
      <c r="B27" s="23">
        <v>1365</v>
      </c>
      <c r="C27" s="23">
        <v>555</v>
      </c>
      <c r="D27" s="23">
        <v>600</v>
      </c>
      <c r="E27" s="21">
        <f>+SUM(B27:D27)</f>
        <v>2520</v>
      </c>
    </row>
    <row r="28" spans="1:5" x14ac:dyDescent="0.3">
      <c r="A28" s="8" t="s">
        <v>65</v>
      </c>
      <c r="B28" s="23">
        <v>4326.22</v>
      </c>
      <c r="C28" s="23">
        <v>3262.5</v>
      </c>
      <c r="D28" s="23">
        <v>2733.81</v>
      </c>
      <c r="E28" s="21">
        <f>+SUM(B28:D28)</f>
        <v>10322.530000000001</v>
      </c>
    </row>
    <row r="29" spans="1:5" x14ac:dyDescent="0.3">
      <c r="A29" s="8" t="s">
        <v>64</v>
      </c>
      <c r="B29" s="23">
        <v>1810.1</v>
      </c>
      <c r="C29" s="23">
        <v>2107</v>
      </c>
      <c r="D29" s="23">
        <v>1644.98</v>
      </c>
      <c r="E29" s="21">
        <f>+SUM(B29:D29)</f>
        <v>5562.08</v>
      </c>
    </row>
    <row r="30" spans="1:5" x14ac:dyDescent="0.3">
      <c r="A30" s="8" t="s">
        <v>63</v>
      </c>
      <c r="B30" s="23">
        <v>825.89</v>
      </c>
      <c r="C30" s="23">
        <v>2066.35</v>
      </c>
      <c r="D30" s="23">
        <v>109</v>
      </c>
      <c r="E30" s="21">
        <f>+SUM(B30:D30)</f>
        <v>3001.24</v>
      </c>
    </row>
    <row r="31" spans="1:5" x14ac:dyDescent="0.3">
      <c r="A31" s="8" t="s">
        <v>62</v>
      </c>
      <c r="B31" s="23">
        <v>250</v>
      </c>
      <c r="C31" s="23">
        <v>625</v>
      </c>
      <c r="D31" s="23">
        <v>300</v>
      </c>
      <c r="E31" s="21">
        <f>+SUM(B31:D31)</f>
        <v>1175</v>
      </c>
    </row>
    <row r="32" spans="1:5" x14ac:dyDescent="0.3">
      <c r="A32" s="8" t="s">
        <v>61</v>
      </c>
      <c r="B32" s="23">
        <v>118</v>
      </c>
      <c r="C32" s="23">
        <v>286</v>
      </c>
      <c r="D32" s="23">
        <v>383.5</v>
      </c>
      <c r="E32" s="21">
        <f>+SUM(B32:D32)</f>
        <v>787.5</v>
      </c>
    </row>
    <row r="33" spans="1:6" x14ac:dyDescent="0.3">
      <c r="A33" s="12" t="s">
        <v>60</v>
      </c>
      <c r="B33" s="22">
        <f t="shared" ref="B33:E33" si="5">+SUM(B27:B32)</f>
        <v>8695.2099999999991</v>
      </c>
      <c r="C33" s="22">
        <f t="shared" si="5"/>
        <v>8901.85</v>
      </c>
      <c r="D33" s="22">
        <f t="shared" si="5"/>
        <v>5771.29</v>
      </c>
      <c r="E33" s="22">
        <f t="shared" si="5"/>
        <v>23368.35</v>
      </c>
      <c r="F33" s="28"/>
    </row>
    <row r="34" spans="1:6" x14ac:dyDescent="0.3">
      <c r="A34" s="12" t="s">
        <v>59</v>
      </c>
      <c r="B34" s="20"/>
      <c r="C34" s="20"/>
      <c r="D34" s="20"/>
      <c r="E34" s="20"/>
    </row>
    <row r="35" spans="1:6" x14ac:dyDescent="0.3">
      <c r="A35" s="8" t="s">
        <v>58</v>
      </c>
      <c r="B35" s="23">
        <v>8971.0400000000009</v>
      </c>
      <c r="C35" s="23">
        <v>12780.4</v>
      </c>
      <c r="D35" s="23">
        <v>5861.23</v>
      </c>
      <c r="E35" s="21">
        <f>+SUM(B35:D35)</f>
        <v>27612.670000000002</v>
      </c>
    </row>
    <row r="36" spans="1:6" x14ac:dyDescent="0.3">
      <c r="A36" s="12" t="s">
        <v>57</v>
      </c>
      <c r="B36" s="22">
        <f t="shared" ref="B36:E36" si="6">+B35</f>
        <v>8971.0400000000009</v>
      </c>
      <c r="C36" s="22">
        <f t="shared" si="6"/>
        <v>12780.4</v>
      </c>
      <c r="D36" s="22">
        <f t="shared" si="6"/>
        <v>5861.23</v>
      </c>
      <c r="E36" s="22">
        <f t="shared" si="6"/>
        <v>27612.670000000002</v>
      </c>
    </row>
    <row r="37" spans="1:6" x14ac:dyDescent="0.3">
      <c r="A37" s="12" t="s">
        <v>56</v>
      </c>
      <c r="B37" s="20"/>
      <c r="C37" s="20"/>
      <c r="D37" s="20"/>
      <c r="E37" s="20"/>
    </row>
    <row r="38" spans="1:6" x14ac:dyDescent="0.3">
      <c r="A38" s="8" t="s">
        <v>55</v>
      </c>
      <c r="B38" s="23">
        <v>0</v>
      </c>
      <c r="C38" s="23">
        <v>0</v>
      </c>
      <c r="D38" s="23">
        <v>0</v>
      </c>
      <c r="E38" s="21">
        <f>+SUM(B38:D38)</f>
        <v>0</v>
      </c>
    </row>
    <row r="39" spans="1:6" x14ac:dyDescent="0.3">
      <c r="A39" s="8" t="s">
        <v>54</v>
      </c>
      <c r="B39" s="23">
        <v>3327</v>
      </c>
      <c r="C39" s="23">
        <v>1597.18</v>
      </c>
      <c r="D39" s="23">
        <v>2437.25</v>
      </c>
      <c r="E39" s="21">
        <f>+SUM(B39:D39)</f>
        <v>7361.43</v>
      </c>
    </row>
    <row r="40" spans="1:6" x14ac:dyDescent="0.3">
      <c r="A40" s="8" t="s">
        <v>53</v>
      </c>
      <c r="B40" s="23">
        <v>2602</v>
      </c>
      <c r="C40" s="23">
        <v>2211.9299999999998</v>
      </c>
      <c r="D40" s="23">
        <v>0</v>
      </c>
      <c r="E40" s="21">
        <f>+SUM(B40:D40)</f>
        <v>4813.93</v>
      </c>
    </row>
    <row r="41" spans="1:6" x14ac:dyDescent="0.3">
      <c r="A41" s="8" t="s">
        <v>52</v>
      </c>
      <c r="B41" s="23">
        <v>0</v>
      </c>
      <c r="C41" s="23">
        <v>2020.77</v>
      </c>
      <c r="D41" s="23">
        <v>3343.23</v>
      </c>
      <c r="E41" s="21">
        <f>+SUM(B41:D41)</f>
        <v>5364</v>
      </c>
    </row>
    <row r="42" spans="1:6" x14ac:dyDescent="0.3">
      <c r="A42" s="8" t="s">
        <v>51</v>
      </c>
      <c r="B42" s="23">
        <v>0</v>
      </c>
      <c r="C42" s="23">
        <v>926.34</v>
      </c>
      <c r="D42" s="23">
        <v>0</v>
      </c>
      <c r="E42" s="21">
        <f>+SUM(B42:D42)</f>
        <v>926.34</v>
      </c>
    </row>
    <row r="43" spans="1:6" x14ac:dyDescent="0.3">
      <c r="A43" s="12" t="s">
        <v>50</v>
      </c>
      <c r="B43" s="24">
        <f t="shared" ref="B43:E43" si="7">+SUM(B38:B42)</f>
        <v>5929</v>
      </c>
      <c r="C43" s="24">
        <f t="shared" si="7"/>
        <v>6756.2199999999993</v>
      </c>
      <c r="D43" s="24">
        <f t="shared" si="7"/>
        <v>5780.48</v>
      </c>
      <c r="E43" s="24">
        <f t="shared" si="7"/>
        <v>18465.7</v>
      </c>
    </row>
    <row r="44" spans="1:6" x14ac:dyDescent="0.3">
      <c r="A44" s="8" t="s">
        <v>49</v>
      </c>
      <c r="B44" s="23">
        <v>414.09</v>
      </c>
      <c r="C44" s="23">
        <v>343</v>
      </c>
      <c r="D44" s="23">
        <v>1946.1</v>
      </c>
      <c r="E44" s="21">
        <f>+SUM(B44:D44)</f>
        <v>2703.1899999999996</v>
      </c>
    </row>
    <row r="45" spans="1:6" x14ac:dyDescent="0.3">
      <c r="A45" s="8" t="s">
        <v>48</v>
      </c>
      <c r="B45" s="23">
        <v>0</v>
      </c>
      <c r="C45" s="23">
        <v>0</v>
      </c>
      <c r="D45" s="23">
        <v>0</v>
      </c>
      <c r="E45" s="21">
        <f>+SUM(B45:D45)</f>
        <v>0</v>
      </c>
    </row>
    <row r="46" spans="1:6" x14ac:dyDescent="0.3">
      <c r="A46" s="12" t="s">
        <v>47</v>
      </c>
      <c r="B46" s="22">
        <f t="shared" ref="B46:E46" si="8">+B19+B22+B25+B33+B36+SUM(B43:B45)</f>
        <v>35978.14</v>
      </c>
      <c r="C46" s="22">
        <f t="shared" si="8"/>
        <v>47221.26</v>
      </c>
      <c r="D46" s="22">
        <f t="shared" si="8"/>
        <v>31806.17</v>
      </c>
      <c r="E46" s="22">
        <f t="shared" si="8"/>
        <v>115005.57</v>
      </c>
    </row>
    <row r="47" spans="1:6" x14ac:dyDescent="0.3">
      <c r="A47" s="8"/>
      <c r="B47" s="21"/>
      <c r="C47" s="21"/>
      <c r="D47" s="21"/>
      <c r="E47" s="21"/>
    </row>
    <row r="48" spans="1:6" x14ac:dyDescent="0.3">
      <c r="A48" s="12" t="s">
        <v>46</v>
      </c>
      <c r="B48" s="20">
        <f t="shared" ref="B48:E48" si="9">+B8-B46</f>
        <v>59838.86</v>
      </c>
      <c r="C48" s="20">
        <f t="shared" si="9"/>
        <v>79604.679999999993</v>
      </c>
      <c r="D48" s="20">
        <f t="shared" si="9"/>
        <v>63631.33</v>
      </c>
      <c r="E48" s="20">
        <f t="shared" si="9"/>
        <v>203074.87</v>
      </c>
    </row>
    <row r="49" spans="1:5" x14ac:dyDescent="0.3">
      <c r="A49" s="19" t="s">
        <v>45</v>
      </c>
      <c r="B49" s="18">
        <f t="shared" ref="B49:E49" si="10">+B48/B8</f>
        <v>0.62451193420791717</v>
      </c>
      <c r="C49" s="18">
        <f t="shared" si="10"/>
        <v>0.62766875609201078</v>
      </c>
      <c r="D49" s="18">
        <f t="shared" si="10"/>
        <v>0.66673299279633269</v>
      </c>
      <c r="E49" s="18">
        <f t="shared" si="10"/>
        <v>0.63843872323617257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057F3-60FA-446F-BC8C-C84A4F33171B}">
  <dimension ref="B2:E13"/>
  <sheetViews>
    <sheetView showGridLines="0" tabSelected="1" zoomScaleNormal="100" workbookViewId="0">
      <selection activeCell="H13" sqref="H13"/>
    </sheetView>
  </sheetViews>
  <sheetFormatPr defaultRowHeight="14.4" x14ac:dyDescent="0.3"/>
  <cols>
    <col min="1" max="1" width="3.19921875" style="1" customWidth="1"/>
    <col min="2" max="2" width="18.19921875" style="1" bestFit="1" customWidth="1"/>
    <col min="3" max="3" width="8.59765625" style="1" bestFit="1" customWidth="1"/>
    <col min="4" max="5" width="9.296875" style="1" bestFit="1" customWidth="1"/>
    <col min="6" max="6" width="8.19921875" style="1" bestFit="1" customWidth="1"/>
    <col min="7" max="7" width="8.59765625" style="1" bestFit="1" customWidth="1"/>
    <col min="8" max="16384" width="8.796875" style="1"/>
  </cols>
  <sheetData>
    <row r="2" spans="2:5" x14ac:dyDescent="0.3">
      <c r="B2" s="25" t="s">
        <v>106</v>
      </c>
    </row>
    <row r="5" spans="2:5" x14ac:dyDescent="0.3">
      <c r="B5" s="26"/>
      <c r="C5" s="26" t="s">
        <v>102</v>
      </c>
      <c r="D5" s="26" t="s">
        <v>103</v>
      </c>
      <c r="E5" s="26" t="s">
        <v>104</v>
      </c>
    </row>
    <row r="6" spans="2:5" x14ac:dyDescent="0.3">
      <c r="B6" s="1" t="s">
        <v>105</v>
      </c>
      <c r="C6" s="27">
        <f>+'Rent Roll'!E18*12</f>
        <v>133740</v>
      </c>
      <c r="D6" s="27">
        <f>+'Rent Roll'!E26*12</f>
        <v>102240</v>
      </c>
      <c r="E6" s="27">
        <f>+'Rent Roll'!E9*12</f>
        <v>97200</v>
      </c>
    </row>
    <row r="7" spans="2:5" x14ac:dyDescent="0.3">
      <c r="B7" s="1" t="s">
        <v>96</v>
      </c>
      <c r="C7" s="27">
        <f>-0.075*C6</f>
        <v>-10030.5</v>
      </c>
      <c r="D7" s="27">
        <f>-0.075*D6</f>
        <v>-7668</v>
      </c>
      <c r="E7" s="27">
        <f>-0.075*E6</f>
        <v>-7290</v>
      </c>
    </row>
    <row r="8" spans="2:5" x14ac:dyDescent="0.3">
      <c r="B8" s="1" t="s">
        <v>97</v>
      </c>
      <c r="C8" s="27">
        <f>-0.065*C6</f>
        <v>-8693.1</v>
      </c>
      <c r="D8" s="27">
        <f>-0.065*D6</f>
        <v>-6645.6</v>
      </c>
      <c r="E8" s="27">
        <f>-0.065*E6</f>
        <v>-6318</v>
      </c>
    </row>
    <row r="9" spans="2:5" x14ac:dyDescent="0.3">
      <c r="B9" s="1" t="s">
        <v>98</v>
      </c>
      <c r="C9" s="29">
        <v>-6721.63</v>
      </c>
      <c r="D9" s="29">
        <v>-5794.11</v>
      </c>
      <c r="E9" s="29">
        <v>-5291.23</v>
      </c>
    </row>
    <row r="10" spans="2:5" x14ac:dyDescent="0.3">
      <c r="B10" s="1" t="s">
        <v>99</v>
      </c>
      <c r="C10" s="29">
        <v>-6756.2199999999993</v>
      </c>
      <c r="D10" s="29">
        <v>-5780.48</v>
      </c>
      <c r="E10" s="29">
        <v>-5929</v>
      </c>
    </row>
    <row r="11" spans="2:5" x14ac:dyDescent="0.3">
      <c r="B11" s="1" t="s">
        <v>100</v>
      </c>
      <c r="C11" s="29">
        <v>-12780.4</v>
      </c>
      <c r="D11" s="29">
        <v>-5861.23</v>
      </c>
      <c r="E11" s="29">
        <v>-8971.0400000000009</v>
      </c>
    </row>
    <row r="12" spans="2:5" x14ac:dyDescent="0.3">
      <c r="B12" s="30" t="s">
        <v>101</v>
      </c>
      <c r="C12" s="31">
        <f>+SUM(C6:C11)</f>
        <v>88758.15</v>
      </c>
      <c r="D12" s="31">
        <f>+SUM(D6:D11)</f>
        <v>70490.58</v>
      </c>
      <c r="E12" s="31">
        <f>+SUM(E6:E11)</f>
        <v>63400.73</v>
      </c>
    </row>
    <row r="13" spans="2:5" x14ac:dyDescent="0.3">
      <c r="B13" s="2" t="s">
        <v>107</v>
      </c>
      <c r="C13" s="32">
        <f t="shared" ref="C13:E13" si="0">+C12/C6</f>
        <v>0.66366195603409595</v>
      </c>
      <c r="D13" s="32">
        <f t="shared" si="0"/>
        <v>0.68946185446009389</v>
      </c>
      <c r="E13" s="32">
        <f t="shared" si="0"/>
        <v>0.65227088477366257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Rent Roll</vt:lpstr>
      <vt:lpstr>TTM P&amp;L through Apr 25</vt:lpstr>
      <vt:lpstr>Pro Forma P&amp;L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Bob Berle</cp:lastModifiedBy>
  <cp:revision>0</cp:revision>
  <dcterms:created xsi:type="dcterms:W3CDTF">2025-05-04T14:23:47Z</dcterms:created>
  <dcterms:modified xsi:type="dcterms:W3CDTF">2026-08-24T20:41:52Z</dcterms:modified>
</cp:coreProperties>
</file>