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d.docs.live.net/c09b52c9371e3739/Desktop/Real Estate/Nomie/Properties with Kash/Cap Rate/"/>
    </mc:Choice>
  </mc:AlternateContent>
  <xr:revisionPtr revIDLastSave="111" documentId="13_ncr:1_{8E3822CF-B652-42A7-82F6-BF38C8A97A12}" xr6:coauthVersionLast="47" xr6:coauthVersionMax="47" xr10:uidLastSave="{F1D6DACA-53D9-4266-BA08-4A5DEEFCAC8A}"/>
  <bookViews>
    <workbookView xWindow="-108" yWindow="-108" windowWidth="23256" windowHeight="13896" firstSheet="3" activeTab="9" xr2:uid="{00000000-000D-0000-FFFF-FFFF00000000}"/>
  </bookViews>
  <sheets>
    <sheet name="Assumptions" sheetId="1" r:id="rId1"/>
    <sheet name="Portfolio Summary" sheetId="2" r:id="rId2"/>
    <sheet name="28-30 Madison" sheetId="3" r:id="rId3"/>
    <sheet name="98 Russ" sheetId="4" r:id="rId4"/>
    <sheet name="511 Maple" sheetId="5" r:id="rId5"/>
    <sheet name="133 Hungerford" sheetId="6" r:id="rId6"/>
    <sheet name="86 Edwards" sheetId="7" r:id="rId7"/>
    <sheet name="41 Connerton" sheetId="8" r:id="rId8"/>
    <sheet name="55 Foley" sheetId="9" r:id="rId9"/>
    <sheet name="8 Dudley"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4" i="2" l="1"/>
  <c r="C6" i="3"/>
  <c r="C11" i="2"/>
  <c r="C10" i="2"/>
  <c r="C9" i="2"/>
  <c r="C8" i="2"/>
  <c r="C7" i="2"/>
  <c r="C6" i="2"/>
  <c r="C5" i="2"/>
  <c r="D18" i="10"/>
  <c r="C18" i="10"/>
  <c r="B18" i="10"/>
  <c r="D17" i="10"/>
  <c r="C17" i="10"/>
  <c r="B17" i="10"/>
  <c r="D15" i="10"/>
  <c r="C15" i="10"/>
  <c r="B15" i="10"/>
  <c r="D6" i="10"/>
  <c r="D7" i="10" s="1"/>
  <c r="C6" i="10"/>
  <c r="C7" i="10" s="1"/>
  <c r="B6" i="10"/>
  <c r="B7" i="10" s="1"/>
  <c r="D18" i="9"/>
  <c r="C18" i="9"/>
  <c r="B18" i="9"/>
  <c r="D17" i="9"/>
  <c r="C17" i="9"/>
  <c r="B17" i="9"/>
  <c r="D15" i="9"/>
  <c r="C15" i="9"/>
  <c r="B15" i="9"/>
  <c r="D6" i="9"/>
  <c r="D7" i="9" s="1"/>
  <c r="C6" i="9"/>
  <c r="C7" i="9" s="1"/>
  <c r="B6" i="9"/>
  <c r="B7" i="9" s="1"/>
  <c r="D18" i="8"/>
  <c r="C18" i="8"/>
  <c r="B18" i="8"/>
  <c r="D17" i="8"/>
  <c r="C17" i="8"/>
  <c r="B17" i="8"/>
  <c r="D15" i="8"/>
  <c r="C15" i="8"/>
  <c r="B15" i="8"/>
  <c r="D6" i="8"/>
  <c r="D7" i="8" s="1"/>
  <c r="C6" i="8"/>
  <c r="C7" i="8" s="1"/>
  <c r="B6" i="8"/>
  <c r="D18" i="7"/>
  <c r="C18" i="7"/>
  <c r="B18" i="7"/>
  <c r="D17" i="7"/>
  <c r="C17" i="7"/>
  <c r="B17" i="7"/>
  <c r="D15" i="7"/>
  <c r="C15" i="7"/>
  <c r="B15" i="7"/>
  <c r="D6" i="7"/>
  <c r="D7" i="7" s="1"/>
  <c r="C6" i="7"/>
  <c r="C7" i="7" s="1"/>
  <c r="B6" i="7"/>
  <c r="B7" i="7" s="1"/>
  <c r="D18" i="6"/>
  <c r="C18" i="6"/>
  <c r="B18" i="6"/>
  <c r="D17" i="6"/>
  <c r="C17" i="6"/>
  <c r="B17" i="6"/>
  <c r="D15" i="6"/>
  <c r="C15" i="6"/>
  <c r="B15" i="6"/>
  <c r="D6" i="6"/>
  <c r="D7" i="6" s="1"/>
  <c r="C6" i="6"/>
  <c r="C7" i="6" s="1"/>
  <c r="B6" i="6"/>
  <c r="B7" i="6" s="1"/>
  <c r="D18" i="5"/>
  <c r="C18" i="5"/>
  <c r="B18" i="5"/>
  <c r="D17" i="5"/>
  <c r="C17" i="5"/>
  <c r="B17" i="5"/>
  <c r="D15" i="5"/>
  <c r="C15" i="5"/>
  <c r="B15" i="5"/>
  <c r="D6" i="5"/>
  <c r="D7" i="5" s="1"/>
  <c r="C6" i="5"/>
  <c r="B6" i="5"/>
  <c r="D18" i="4"/>
  <c r="C18" i="4"/>
  <c r="B18" i="4"/>
  <c r="D17" i="4"/>
  <c r="C17" i="4"/>
  <c r="B17" i="4"/>
  <c r="D15" i="4"/>
  <c r="C15" i="4"/>
  <c r="B15" i="4"/>
  <c r="D6" i="4"/>
  <c r="D7" i="4" s="1"/>
  <c r="C6" i="4"/>
  <c r="C7" i="4" s="1"/>
  <c r="B6" i="4"/>
  <c r="B7" i="4" s="1"/>
  <c r="B12" i="2"/>
  <c r="D11" i="2"/>
  <c r="D10" i="2"/>
  <c r="D9" i="2"/>
  <c r="D8" i="2"/>
  <c r="D7" i="2"/>
  <c r="D6" i="2"/>
  <c r="D5" i="2"/>
  <c r="D4" i="2"/>
  <c r="D18" i="3"/>
  <c r="C18" i="3"/>
  <c r="B18" i="3"/>
  <c r="D17" i="3"/>
  <c r="C17" i="3"/>
  <c r="B17" i="3"/>
  <c r="D15" i="3"/>
  <c r="C15" i="3"/>
  <c r="B15" i="3"/>
  <c r="D6" i="3"/>
  <c r="D7" i="3" s="1"/>
  <c r="B6" i="3"/>
  <c r="B7" i="3" s="1"/>
  <c r="E4" i="2" s="1"/>
  <c r="C12" i="2" l="1"/>
  <c r="D16" i="9"/>
  <c r="D19" i="9" s="1"/>
  <c r="D21" i="9" s="1"/>
  <c r="B16" i="9"/>
  <c r="B19" i="9" s="1"/>
  <c r="F10" i="2" s="1"/>
  <c r="B7" i="8"/>
  <c r="E9" i="2" s="1"/>
  <c r="D12" i="2"/>
  <c r="B7" i="5"/>
  <c r="E6" i="2" s="1"/>
  <c r="C7" i="5"/>
  <c r="C16" i="5" s="1"/>
  <c r="C19" i="5" s="1"/>
  <c r="C21" i="5" s="1"/>
  <c r="B16" i="4"/>
  <c r="B19" i="4" s="1"/>
  <c r="F5" i="2" s="1"/>
  <c r="C7" i="3"/>
  <c r="C16" i="3" s="1"/>
  <c r="C19" i="3" s="1"/>
  <c r="C21" i="3" s="1"/>
  <c r="E10" i="2"/>
  <c r="D16" i="5"/>
  <c r="D19" i="5" s="1"/>
  <c r="D21" i="5" s="1"/>
  <c r="D16" i="3"/>
  <c r="D19" i="3" s="1"/>
  <c r="D21" i="3" s="1"/>
  <c r="C16" i="10"/>
  <c r="C19" i="10" s="1"/>
  <c r="C21" i="10" s="1"/>
  <c r="C16" i="4"/>
  <c r="C19" i="4" s="1"/>
  <c r="C21" i="4" s="1"/>
  <c r="B16" i="6"/>
  <c r="B19" i="6" s="1"/>
  <c r="E7" i="2"/>
  <c r="B16" i="7"/>
  <c r="B19" i="7" s="1"/>
  <c r="F8" i="2" s="1"/>
  <c r="E8" i="2"/>
  <c r="B16" i="10"/>
  <c r="B19" i="10" s="1"/>
  <c r="E11" i="2"/>
  <c r="D16" i="8"/>
  <c r="D19" i="8" s="1"/>
  <c r="D21" i="8" s="1"/>
  <c r="C16" i="6"/>
  <c r="C19" i="6" s="1"/>
  <c r="C21" i="6" s="1"/>
  <c r="C16" i="8"/>
  <c r="C19" i="8" s="1"/>
  <c r="C21" i="8" s="1"/>
  <c r="C16" i="7"/>
  <c r="C19" i="7" s="1"/>
  <c r="C21" i="7" s="1"/>
  <c r="D16" i="4"/>
  <c r="D19" i="4" s="1"/>
  <c r="D21" i="4" s="1"/>
  <c r="D16" i="7"/>
  <c r="D19" i="7" s="1"/>
  <c r="D21" i="7" s="1"/>
  <c r="E5" i="2"/>
  <c r="D16" i="6"/>
  <c r="D19" i="6" s="1"/>
  <c r="D21" i="6" s="1"/>
  <c r="D16" i="10"/>
  <c r="D19" i="10" s="1"/>
  <c r="D21" i="10" s="1"/>
  <c r="B16" i="3"/>
  <c r="B19" i="3" s="1"/>
  <c r="F4" i="2" s="1"/>
  <c r="C16" i="9"/>
  <c r="C19" i="9" s="1"/>
  <c r="C21" i="9" s="1"/>
  <c r="B21" i="4" l="1"/>
  <c r="B23" i="4" s="1"/>
  <c r="H5" i="2" s="1"/>
  <c r="B16" i="8"/>
  <c r="B19" i="8" s="1"/>
  <c r="F9" i="2" s="1"/>
  <c r="B21" i="7"/>
  <c r="G8" i="2" s="1"/>
  <c r="B16" i="5"/>
  <c r="B19" i="5" s="1"/>
  <c r="F6" i="2" s="1"/>
  <c r="B21" i="9"/>
  <c r="B23" i="9" s="1"/>
  <c r="H10" i="2" s="1"/>
  <c r="B21" i="8"/>
  <c r="G9" i="2" s="1"/>
  <c r="G5" i="2"/>
  <c r="F11" i="2"/>
  <c r="B21" i="10"/>
  <c r="B23" i="10" s="1"/>
  <c r="H11" i="2" s="1"/>
  <c r="E12" i="2"/>
  <c r="D23" i="5"/>
  <c r="L6" i="2" s="1"/>
  <c r="K6" i="2"/>
  <c r="C23" i="10"/>
  <c r="J11" i="2" s="1"/>
  <c r="I11" i="2"/>
  <c r="C23" i="7"/>
  <c r="J8" i="2" s="1"/>
  <c r="I8" i="2"/>
  <c r="D23" i="3"/>
  <c r="L4" i="2" s="1"/>
  <c r="K4" i="2"/>
  <c r="C23" i="9"/>
  <c r="J10" i="2" s="1"/>
  <c r="I10" i="2"/>
  <c r="C23" i="8"/>
  <c r="J9" i="2" s="1"/>
  <c r="I9" i="2"/>
  <c r="K8" i="2"/>
  <c r="D23" i="7"/>
  <c r="L8" i="2" s="1"/>
  <c r="D23" i="10"/>
  <c r="L11" i="2" s="1"/>
  <c r="K11" i="2"/>
  <c r="I7" i="2"/>
  <c r="C23" i="6"/>
  <c r="J7" i="2" s="1"/>
  <c r="F7" i="2"/>
  <c r="B21" i="6"/>
  <c r="C23" i="4"/>
  <c r="J5" i="2" s="1"/>
  <c r="I5" i="2"/>
  <c r="D23" i="4"/>
  <c r="L5" i="2" s="1"/>
  <c r="K5" i="2"/>
  <c r="D23" i="8"/>
  <c r="L9" i="2" s="1"/>
  <c r="K9" i="2"/>
  <c r="I6" i="2"/>
  <c r="C23" i="5"/>
  <c r="J6" i="2" s="1"/>
  <c r="D23" i="9"/>
  <c r="L10" i="2" s="1"/>
  <c r="K10" i="2"/>
  <c r="K7" i="2"/>
  <c r="D23" i="6"/>
  <c r="L7" i="2" s="1"/>
  <c r="C23" i="3"/>
  <c r="J4" i="2" s="1"/>
  <c r="I4" i="2"/>
  <c r="B21" i="3"/>
  <c r="B21" i="5" l="1"/>
  <c r="G6" i="2" s="1"/>
  <c r="B23" i="8"/>
  <c r="H9" i="2" s="1"/>
  <c r="G10" i="2"/>
  <c r="B23" i="7"/>
  <c r="H8" i="2" s="1"/>
  <c r="F12" i="2"/>
  <c r="G11" i="2"/>
  <c r="B23" i="3"/>
  <c r="H4" i="2" s="1"/>
  <c r="G4" i="2"/>
  <c r="K12" i="2"/>
  <c r="L12" i="2" s="1"/>
  <c r="I12" i="2"/>
  <c r="J12" i="2" s="1"/>
  <c r="B23" i="6"/>
  <c r="H7" i="2" s="1"/>
  <c r="G7" i="2"/>
  <c r="B23" i="5" l="1"/>
  <c r="H6" i="2" s="1"/>
  <c r="G12" i="2"/>
  <c r="H12" i="2" s="1"/>
</calcChain>
</file>

<file path=xl/sharedStrings.xml><?xml version="1.0" encoding="utf-8"?>
<sst xmlns="http://schemas.openxmlformats.org/spreadsheetml/2006/main" count="280" uniqueCount="82">
  <si>
    <t>PORTFOLIO CAP RATE ASSUMPTIONS</t>
  </si>
  <si>
    <t>Assumption</t>
  </si>
  <si>
    <t>Value</t>
  </si>
  <si>
    <t>Basis</t>
  </si>
  <si>
    <t>Vacancy</t>
  </si>
  <si>
    <t>Management Fee</t>
  </si>
  <si>
    <t>5% of Effective Gross Income.</t>
  </si>
  <si>
    <t>Repairs &amp; Maintenance / Legal Unit</t>
  </si>
  <si>
    <t>Historical underwriting pattern: $500 per legal unit annually.</t>
  </si>
  <si>
    <t>Reserves / Legal Unit</t>
  </si>
  <si>
    <t>Historical underwriting pattern: $250 per legal unit annually.</t>
  </si>
  <si>
    <t>Landscaping / Snow per Property</t>
  </si>
  <si>
    <t>Methodology Note</t>
  </si>
  <si>
    <t>Gross Potential Rent</t>
  </si>
  <si>
    <t>Current or market rent schedule annualized.</t>
  </si>
  <si>
    <t>Effective Gross Income</t>
  </si>
  <si>
    <t>Cap Rate</t>
  </si>
  <si>
    <t>PORTFOLIO INCOME, EXPENSES &amp; CAP RATE SUMMARY</t>
  </si>
  <si>
    <t>Property</t>
  </si>
  <si>
    <t>Units</t>
  </si>
  <si>
    <t>Value ($)</t>
  </si>
  <si>
    <t>Current GPR ($)</t>
  </si>
  <si>
    <t>Current EGI ($)</t>
  </si>
  <si>
    <t>Current Expenses ($)</t>
  </si>
  <si>
    <t>Current NOI ($)</t>
  </si>
  <si>
    <t>Current Cap Rate</t>
  </si>
  <si>
    <t>Market Low NOI ($)</t>
  </si>
  <si>
    <t>Market Low Cap Rate</t>
  </si>
  <si>
    <t>Market High NOI ($)</t>
  </si>
  <si>
    <t>Market High Cap Rate</t>
  </si>
  <si>
    <t>Notes</t>
  </si>
  <si>
    <t>28-30 Madison</t>
  </si>
  <si>
    <t>98 Russ</t>
  </si>
  <si>
    <t>511 Maple</t>
  </si>
  <si>
    <t>133 Hungerford</t>
  </si>
  <si>
    <t>86 Edwards</t>
  </si>
  <si>
    <t>41 Connerton</t>
  </si>
  <si>
    <t>55 Foley</t>
  </si>
  <si>
    <t>8 Dudley</t>
  </si>
  <si>
    <t>PORTFOLIO TOTAL / COMBINED</t>
  </si>
  <si>
    <t>Combined cap rate equals total portfolio NOI divided by total portfolio value.</t>
  </si>
  <si>
    <t>28-30 Madison Street, Hartford, CT — CAP RATE ANALYSIS</t>
  </si>
  <si>
    <t>Income / Expense Item</t>
  </si>
  <si>
    <t>Current</t>
  </si>
  <si>
    <t>Market Low</t>
  </si>
  <si>
    <t>Market High</t>
  </si>
  <si>
    <t>INCOME</t>
  </si>
  <si>
    <t>Less: Vacancy</t>
  </si>
  <si>
    <t>EXPENSES</t>
  </si>
  <si>
    <t>Real Estate Taxes</t>
  </si>
  <si>
    <t>Insurance</t>
  </si>
  <si>
    <t>Water</t>
  </si>
  <si>
    <t>Common Area Electric</t>
  </si>
  <si>
    <t>Owner-Paid Gas / Other Utilities</t>
  </si>
  <si>
    <t>Landscaping / Snow</t>
  </si>
  <si>
    <t>Repairs &amp; Maintenance</t>
  </si>
  <si>
    <t>Reserves</t>
  </si>
  <si>
    <t>Total Expenses</t>
  </si>
  <si>
    <t>Net Operating Income (NOI)</t>
  </si>
  <si>
    <t>Capitalization Rate</t>
  </si>
  <si>
    <t>Legal Units</t>
  </si>
  <si>
    <t>Scenario Note</t>
  </si>
  <si>
    <t>In-place rent</t>
  </si>
  <si>
    <t>Stabilized market-low rent</t>
  </si>
  <si>
    <t>Stabilized market-high rent</t>
  </si>
  <si>
    <t>98-100 Russ Street, Hartford, CT — CAP RATE ANALYSIS</t>
  </si>
  <si>
    <t>511 Maple Avenue, Hartford, CT — CAP RATE ANALYSIS</t>
  </si>
  <si>
    <t>133 Hungerford Street, Hartford, CT — CAP RATE ANALYSIS</t>
  </si>
  <si>
    <t>86 Edwards Street, Hartford, CT — CAP RATE ANALYSIS</t>
  </si>
  <si>
    <t>41 Connerton Street, New Britain, CT — CAP RATE ANALYSIS</t>
  </si>
  <si>
    <t>55 Foley Street, Bristol, CT — CAP RATE ANALYSIS</t>
  </si>
  <si>
    <t>8 Dudley Street, Bristol, CT — CAP RATE ANALYSIS</t>
  </si>
  <si>
    <t>5% of Gross Potential Rent.</t>
  </si>
  <si>
    <t>GPR less 5% vacancy.</t>
  </si>
  <si>
    <t>Underwriting Disclaimer</t>
  </si>
  <si>
    <r>
      <t>Disclaimer:</t>
    </r>
    <r>
      <rPr>
        <sz val="11"/>
        <rFont val="Calibri"/>
        <family val="2"/>
      </rPr>
      <t xml:space="preserve"> This financial analysis has been prepared by the seller for informational purposes only. Certain figures, including projected rents, operating expenses, vacancy, capitalization rates, and other financial metrics, are based on owner-provided information, public records, market research, and underwriting assumptions believed to be reasonable but not guaranteed. Actual operating results may differ. Prospective purchasers are solely responsible for conducting their own independent financial, legal, physical, environmental, and operational due diligence before making any investment decision.</t>
    </r>
  </si>
  <si>
    <t>Cap rate scenarios are illustrative only and should not be construed as an appraisal or guarantee of value.</t>
  </si>
  <si>
    <r>
      <rPr>
        <b/>
        <sz val="11"/>
        <rFont val="Calibri"/>
        <family val="2"/>
      </rPr>
      <t>Important Notice</t>
    </r>
    <r>
      <rPr>
        <sz val="11"/>
        <rFont val="Calibri"/>
        <family val="2"/>
      </rPr>
      <t xml:space="preserve">
Prepared by Seller
For informational purposes only
Contains assumptions and estimates
Not an appraisal
Buyer to verify all information independently</t>
    </r>
  </si>
  <si>
    <t>Current Rent Roll Including Vacant-Unit Pro Forma Rent</t>
  </si>
  <si>
    <t>Asking price</t>
  </si>
  <si>
    <t>Cap rates are calculated using the seller’s current asking price</t>
  </si>
  <si>
    <t>NOI divided by the asking price for each property.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</si>
</sst>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0;[Red]&quot;($&quot;#,##0\);\-"/>
  </numFmts>
  <fonts count="10" x14ac:knownFonts="1">
    <font>
      <sz val="11"/>
      <name val="Calibri"/>
      <charset val="1"/>
    </font>
    <font>
      <b/>
      <sz val="14"/>
      <color rgb="FFFFFFFF"/>
      <name val="Calibri"/>
      <family val="2"/>
    </font>
    <font>
      <b/>
      <sz val="11"/>
      <color rgb="FF000000"/>
      <name val="Calibri"/>
      <family val="2"/>
    </font>
    <font>
      <sz val="11"/>
      <color rgb="FF0000FF"/>
      <name val="Calibri"/>
      <family val="2"/>
    </font>
    <font>
      <b/>
      <sz val="11"/>
      <name val="Calibri"/>
      <family val="2"/>
    </font>
    <font>
      <b/>
      <sz val="11"/>
      <color rgb="FFFFFFFF"/>
      <name val="Calibri"/>
      <family val="2"/>
    </font>
    <font>
      <sz val="11"/>
      <color rgb="FF000000"/>
      <name val="Calibri"/>
      <family val="2"/>
    </font>
    <font>
      <b/>
      <sz val="13.5"/>
      <name val="Calibri"/>
      <family val="2"/>
    </font>
    <font>
      <sz val="11"/>
      <name val="Calibri"/>
      <family val="2"/>
    </font>
    <font>
      <sz val="11"/>
      <color theme="1"/>
      <name val="Calibri"/>
      <family val="2"/>
    </font>
  </fonts>
  <fills count="4">
    <fill>
      <patternFill patternType="none"/>
    </fill>
    <fill>
      <patternFill patternType="gray125"/>
    </fill>
    <fill>
      <patternFill patternType="solid">
        <fgColor rgb="FF1F4E78"/>
        <bgColor rgb="FF003366"/>
      </patternFill>
    </fill>
    <fill>
      <patternFill patternType="solid">
        <fgColor rgb="FFD9EAF7"/>
        <bgColor rgb="FFD9D9D9"/>
      </patternFill>
    </fill>
  </fills>
  <borders count="4">
    <border>
      <left/>
      <right/>
      <top/>
      <bottom/>
      <diagonal/>
    </border>
    <border>
      <left/>
      <right/>
      <top/>
      <bottom style="thin">
        <color rgb="FFB7C9D6"/>
      </bottom>
      <diagonal/>
    </border>
    <border>
      <left/>
      <right/>
      <top style="medium">
        <color auto="1"/>
      </top>
      <bottom/>
      <diagonal/>
    </border>
    <border>
      <left/>
      <right/>
      <top style="thin">
        <color auto="1"/>
      </top>
      <bottom/>
      <diagonal/>
    </border>
  </borders>
  <cellStyleXfs count="1">
    <xf numFmtId="0" fontId="0" fillId="0" borderId="0"/>
  </cellStyleXfs>
  <cellXfs count="27">
    <xf numFmtId="0" fontId="0" fillId="0" borderId="0" xfId="0"/>
    <xf numFmtId="0" fontId="0" fillId="0" borderId="0" xfId="0" applyAlignment="1">
      <alignment wrapText="1"/>
    </xf>
    <xf numFmtId="0" fontId="2" fillId="3" borderId="1" xfId="0" applyFont="1" applyFill="1" applyBorder="1" applyAlignment="1">
      <alignment wrapText="1"/>
    </xf>
    <xf numFmtId="164" fontId="3" fillId="0" borderId="0" xfId="0" applyNumberFormat="1" applyFont="1" applyAlignment="1">
      <alignment wrapText="1"/>
    </xf>
    <xf numFmtId="165" fontId="3" fillId="0" borderId="0" xfId="0" applyNumberFormat="1" applyFont="1" applyAlignment="1">
      <alignment wrapText="1"/>
    </xf>
    <xf numFmtId="0" fontId="4" fillId="3" borderId="1" xfId="0" applyFont="1" applyFill="1" applyBorder="1" applyAlignment="1">
      <alignment horizontal="center" vertical="center" wrapText="1"/>
    </xf>
    <xf numFmtId="1" fontId="0" fillId="0" borderId="0" xfId="0" applyNumberFormat="1" applyAlignment="1">
      <alignment wrapText="1"/>
    </xf>
    <xf numFmtId="165" fontId="0" fillId="0" borderId="0" xfId="0" applyNumberFormat="1" applyAlignment="1">
      <alignment wrapText="1"/>
    </xf>
    <xf numFmtId="10" fontId="0" fillId="0" borderId="0" xfId="0" applyNumberFormat="1" applyAlignment="1">
      <alignment wrapText="1"/>
    </xf>
    <xf numFmtId="0" fontId="5" fillId="2" borderId="2" xfId="0" applyFont="1" applyFill="1" applyBorder="1" applyAlignment="1">
      <alignment wrapText="1"/>
    </xf>
    <xf numFmtId="1" fontId="5" fillId="2" borderId="2" xfId="0" applyNumberFormat="1" applyFont="1" applyFill="1" applyBorder="1" applyAlignment="1">
      <alignment wrapText="1"/>
    </xf>
    <xf numFmtId="165" fontId="5" fillId="2" borderId="2" xfId="0" applyNumberFormat="1" applyFont="1" applyFill="1" applyBorder="1" applyAlignment="1">
      <alignment wrapText="1"/>
    </xf>
    <xf numFmtId="10" fontId="5" fillId="2" borderId="2" xfId="0" applyNumberFormat="1" applyFont="1" applyFill="1" applyBorder="1" applyAlignment="1">
      <alignment wrapText="1"/>
    </xf>
    <xf numFmtId="0" fontId="4" fillId="3" borderId="1" xfId="0" applyFont="1" applyFill="1" applyBorder="1" applyAlignment="1">
      <alignment horizontal="center" wrapText="1"/>
    </xf>
    <xf numFmtId="0" fontId="5" fillId="2" borderId="0" xfId="0" applyFont="1" applyFill="1" applyAlignment="1">
      <alignment wrapText="1"/>
    </xf>
    <xf numFmtId="165" fontId="6" fillId="0" borderId="0" xfId="0" applyNumberFormat="1" applyFont="1" applyAlignment="1">
      <alignment wrapText="1"/>
    </xf>
    <xf numFmtId="0" fontId="4" fillId="0" borderId="3" xfId="0" applyFont="1" applyBorder="1" applyAlignment="1">
      <alignment wrapText="1"/>
    </xf>
    <xf numFmtId="165" fontId="2" fillId="0" borderId="3" xfId="0" applyNumberFormat="1" applyFont="1" applyBorder="1" applyAlignment="1">
      <alignment wrapText="1"/>
    </xf>
    <xf numFmtId="165" fontId="5" fillId="2" borderId="0" xfId="0" applyNumberFormat="1" applyFont="1" applyFill="1" applyAlignment="1">
      <alignment wrapText="1"/>
    </xf>
    <xf numFmtId="10" fontId="2" fillId="0" borderId="3" xfId="0" applyNumberFormat="1" applyFont="1" applyBorder="1" applyAlignment="1">
      <alignment wrapText="1"/>
    </xf>
    <xf numFmtId="0" fontId="7" fillId="0" borderId="0" xfId="0" applyFont="1" applyAlignment="1">
      <alignment vertical="center"/>
    </xf>
    <xf numFmtId="0" fontId="4" fillId="0" borderId="0" xfId="0" applyFont="1" applyAlignment="1">
      <alignment wrapText="1"/>
    </xf>
    <xf numFmtId="0" fontId="8" fillId="0" borderId="0" xfId="0" applyFont="1" applyAlignment="1">
      <alignment wrapText="1"/>
    </xf>
    <xf numFmtId="6" fontId="9" fillId="0" borderId="0" xfId="0" applyNumberFormat="1" applyFont="1" applyAlignment="1">
      <alignment vertical="center"/>
    </xf>
    <xf numFmtId="6" fontId="0" fillId="0" borderId="0" xfId="0" applyNumberFormat="1"/>
    <xf numFmtId="0" fontId="1" fillId="2" borderId="0" xfId="0" applyFont="1" applyFill="1" applyAlignment="1">
      <alignment horizontal="left" vertical="center" wrapText="1"/>
    </xf>
    <xf numFmtId="0" fontId="1" fillId="2" borderId="0" xfId="0" applyFont="1" applyFill="1" applyAlignment="1">
      <alignment horizontal="left"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7C9D6"/>
      <rgbColor rgb="FF8B8B8B"/>
      <rgbColor rgb="FF9999FF"/>
      <rgbColor rgb="FF993366"/>
      <rgbColor rgb="FFFFFFCC"/>
      <rgbColor rgb="FFD9EAF7"/>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CCFFFF"/>
      <rgbColor rgb="FFD9D9D9"/>
      <rgbColor rgb="FFFFFF99"/>
      <rgbColor rgb="FF99CCFF"/>
      <rgbColor rgb="FFFF99CC"/>
      <rgbColor rgb="FFCC99FF"/>
      <rgbColor rgb="FFFFCC99"/>
      <rgbColor rgb="FF3366FF"/>
      <rgbColor rgb="FF33CCCC"/>
      <rgbColor rgb="FF99CC00"/>
      <rgbColor rgb="FFFFCC00"/>
      <rgbColor rgb="FFFF9900"/>
      <rgbColor rgb="FFE97132"/>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rot="0"/>
          <a:lstStyle/>
          <a:p>
            <a:pPr>
              <a:defRPr sz="1300" b="0" u="none" strike="noStrike">
                <a:uFillTx/>
                <a:latin typeface="Arial"/>
              </a:defRPr>
            </a:pPr>
            <a:r>
              <a:rPr lang="en-US" sz="1800" b="1" u="none" strike="noStrike">
                <a:solidFill>
                  <a:srgbClr val="000000"/>
                </a:solidFill>
                <a:uFillTx/>
                <a:latin typeface="Calibri"/>
                <a:ea typeface="Calibri"/>
              </a:rPr>
              <a:t>Individual Current Cap Rates</a:t>
            </a:r>
          </a:p>
        </c:rich>
      </c:tx>
      <c:overlay val="0"/>
      <c:spPr>
        <a:noFill/>
        <a:ln w="0">
          <a:noFill/>
        </a:ln>
      </c:spPr>
    </c:title>
    <c:autoTitleDeleted val="0"/>
    <c:plotArea>
      <c:layout/>
      <c:barChart>
        <c:barDir val="col"/>
        <c:grouping val="clustered"/>
        <c:varyColors val="0"/>
        <c:ser>
          <c:idx val="0"/>
          <c:order val="0"/>
          <c:tx>
            <c:v>Current Cap Rate</c:v>
          </c:tx>
          <c:spPr>
            <a:solidFill>
              <a:srgbClr val="E97132"/>
            </a:solidFill>
            <a:ln w="0">
              <a:noFill/>
            </a:ln>
          </c:spPr>
          <c:invertIfNegative val="0"/>
          <c:dLbls>
            <c:spPr>
              <a:noFill/>
              <a:ln>
                <a:noFill/>
              </a:ln>
              <a:effectLst/>
            </c:spPr>
            <c:txPr>
              <a:bodyPr wrap="square"/>
              <a:lstStyle/>
              <a:p>
                <a:pPr>
                  <a:defRPr sz="1000" b="0" u="none" strike="noStrike">
                    <a:solidFill>
                      <a:srgbClr val="000000"/>
                    </a:solidFill>
                    <a:uFillTx/>
                    <a:latin typeface="Calibri"/>
                    <a:ea typeface="Calibri"/>
                  </a:defRPr>
                </a:pPr>
                <a:endParaRPr lang="en-US"/>
              </a:p>
            </c:txPr>
            <c:dLblPos val="outEnd"/>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'Portfolio Summary'!$A$4:$A$11</c:f>
              <c:strCache>
                <c:ptCount val="8"/>
                <c:pt idx="0">
                  <c:v>28-30 Madison</c:v>
                </c:pt>
                <c:pt idx="1">
                  <c:v>98 Russ</c:v>
                </c:pt>
                <c:pt idx="2">
                  <c:v>511 Maple</c:v>
                </c:pt>
                <c:pt idx="3">
                  <c:v>133 Hungerford</c:v>
                </c:pt>
                <c:pt idx="4">
                  <c:v>86 Edwards</c:v>
                </c:pt>
                <c:pt idx="5">
                  <c:v>41 Connerton</c:v>
                </c:pt>
                <c:pt idx="6">
                  <c:v>55 Foley</c:v>
                </c:pt>
                <c:pt idx="7">
                  <c:v>8 Dudley</c:v>
                </c:pt>
              </c:strCache>
            </c:strRef>
          </c:cat>
          <c:val>
            <c:numRef>
              <c:f>'Portfolio Summary'!$H$4:$H$11</c:f>
              <c:numCache>
                <c:formatCode>0.00%</c:formatCode>
                <c:ptCount val="8"/>
                <c:pt idx="0">
                  <c:v>7.1223879849812266E-2</c:v>
                </c:pt>
                <c:pt idx="1">
                  <c:v>8.1250701754385965E-2</c:v>
                </c:pt>
                <c:pt idx="2">
                  <c:v>6.206448087431693E-2</c:v>
                </c:pt>
                <c:pt idx="3">
                  <c:v>7.7609659268521425E-2</c:v>
                </c:pt>
                <c:pt idx="4">
                  <c:v>7.6837655310621256E-2</c:v>
                </c:pt>
                <c:pt idx="5">
                  <c:v>5.6776647564469915E-2</c:v>
                </c:pt>
                <c:pt idx="6">
                  <c:v>7.4350894308943094E-2</c:v>
                </c:pt>
                <c:pt idx="7">
                  <c:v>5.9667851002865334E-2</c:v>
                </c:pt>
              </c:numCache>
            </c:numRef>
          </c:val>
          <c:extLst>
            <c:ext xmlns:c16="http://schemas.microsoft.com/office/drawing/2014/chart" uri="{C3380CC4-5D6E-409C-BE32-E72D297353CC}">
              <c16:uniqueId val="{00000000-F5FC-4973-A919-44512D5F23F0}"/>
            </c:ext>
          </c:extLst>
        </c:ser>
        <c:dLbls>
          <c:showLegendKey val="0"/>
          <c:showVal val="0"/>
          <c:showCatName val="0"/>
          <c:showSerName val="0"/>
          <c:showPercent val="0"/>
          <c:showBubbleSize val="0"/>
        </c:dLbls>
        <c:gapWidth val="150"/>
        <c:axId val="79788642"/>
        <c:axId val="23284511"/>
      </c:barChart>
      <c:catAx>
        <c:axId val="79788642"/>
        <c:scaling>
          <c:orientation val="minMax"/>
        </c:scaling>
        <c:delete val="0"/>
        <c:axPos val="b"/>
        <c:majorGridlines>
          <c:spPr>
            <a:ln w="9360">
              <a:solidFill>
                <a:srgbClr val="CCCCCC"/>
              </a:solidFill>
              <a:prstDash val="dash"/>
              <a:round/>
            </a:ln>
          </c:spPr>
        </c:majorGridlines>
        <c:numFmt formatCode="General" sourceLinked="0"/>
        <c:majorTickMark val="none"/>
        <c:minorTickMark val="none"/>
        <c:tickLblPos val="nextTo"/>
        <c:spPr>
          <a:ln w="12600">
            <a:solidFill>
              <a:srgbClr val="8B8B8B"/>
            </a:solidFill>
            <a:round/>
          </a:ln>
        </c:spPr>
        <c:txPr>
          <a:bodyPr/>
          <a:lstStyle/>
          <a:p>
            <a:pPr>
              <a:defRPr sz="1000" b="0" u="none" strike="noStrike">
                <a:solidFill>
                  <a:srgbClr val="000000"/>
                </a:solidFill>
                <a:uFillTx/>
                <a:latin typeface="Calibri"/>
                <a:ea typeface="Calibri"/>
              </a:defRPr>
            </a:pPr>
            <a:endParaRPr lang="en-US"/>
          </a:p>
        </c:txPr>
        <c:crossAx val="23284511"/>
        <c:crosses val="autoZero"/>
        <c:auto val="1"/>
        <c:lblAlgn val="ctr"/>
        <c:lblOffset val="100"/>
        <c:noMultiLvlLbl val="0"/>
      </c:catAx>
      <c:valAx>
        <c:axId val="23284511"/>
        <c:scaling>
          <c:orientation val="minMax"/>
        </c:scaling>
        <c:delete val="0"/>
        <c:axPos val="l"/>
        <c:majorGridlines>
          <c:spPr>
            <a:ln w="9360">
              <a:solidFill>
                <a:srgbClr val="CCCCCC"/>
              </a:solidFill>
              <a:prstDash val="dash"/>
              <a:round/>
            </a:ln>
          </c:spPr>
        </c:majorGridlines>
        <c:numFmt formatCode="General" sourceLinked="0"/>
        <c:majorTickMark val="none"/>
        <c:minorTickMark val="none"/>
        <c:tickLblPos val="nextTo"/>
        <c:spPr>
          <a:ln w="12600">
            <a:solidFill>
              <a:srgbClr val="8B8B8B"/>
            </a:solidFill>
            <a:round/>
          </a:ln>
        </c:spPr>
        <c:txPr>
          <a:bodyPr/>
          <a:lstStyle/>
          <a:p>
            <a:pPr>
              <a:defRPr sz="1000" b="0" u="none" strike="noStrike">
                <a:solidFill>
                  <a:srgbClr val="000000"/>
                </a:solidFill>
                <a:uFillTx/>
                <a:latin typeface="Calibri"/>
                <a:ea typeface="Calibri"/>
              </a:defRPr>
            </a:pPr>
            <a:endParaRPr lang="en-US"/>
          </a:p>
        </c:txPr>
        <c:crossAx val="79788642"/>
        <c:crosses val="autoZero"/>
        <c:crossBetween val="between"/>
      </c:valAx>
      <c:spPr>
        <a:noFill/>
        <a:ln w="0">
          <a:noFill/>
        </a:ln>
      </c:spPr>
    </c:plotArea>
    <c:plotVisOnly val="1"/>
    <c:dispBlanksAs val="zero"/>
    <c:showDLblsOverMax val="1"/>
  </c:chart>
  <c:spPr>
    <a:solidFill>
      <a:srgbClr val="FFFFFF"/>
    </a:solidFill>
    <a:ln w="9360">
      <a:solidFill>
        <a:srgbClr val="D9D9D9"/>
      </a:solidFill>
      <a:roun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14</xdr:row>
      <xdr:rowOff>0</xdr:rowOff>
    </xdr:from>
    <xdr:to>
      <xdr:col>6</xdr:col>
      <xdr:colOff>1097040</xdr:colOff>
      <xdr:row>31</xdr:row>
      <xdr:rowOff>3720</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ChatGPT">
  <a:themeElements>
    <a:clrScheme name="ChatGPT">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a:fillStyleLst>
        <a:solidFill>
          <a:schemeClr val="phClr"/>
        </a:solidFill>
        <a:solidFill>
          <a:schemeClr val="dk1"/>
        </a:solidFill>
        <a:solidFill>
          <a:schemeClr val="accent1"/>
        </a:solidFill>
      </a:fillStyleLst>
      <a:lnStyleLst>
        <a:ln w="12700">
          <a:prstDash val="solid"/>
        </a:ln>
        <a:ln w="19050">
          <a:prstDash val="solid"/>
        </a:ln>
        <a:ln w="25400">
          <a:prstDash val="solid"/>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8"/>
  <sheetViews>
    <sheetView zoomScaleNormal="100" workbookViewId="0">
      <selection activeCell="B13" sqref="B13"/>
    </sheetView>
  </sheetViews>
  <sheetFormatPr defaultColWidth="8.6640625" defaultRowHeight="13.5" customHeight="1" x14ac:dyDescent="0.3"/>
  <cols>
    <col min="1" max="1" width="34" customWidth="1"/>
    <col min="2" max="2" width="18" customWidth="1"/>
    <col min="3" max="3" width="90.33203125" customWidth="1"/>
  </cols>
  <sheetData>
    <row r="1" spans="1:3" ht="17.25" customHeight="1" x14ac:dyDescent="0.3">
      <c r="A1" s="25" t="s">
        <v>0</v>
      </c>
      <c r="B1" s="25"/>
      <c r="C1" s="25"/>
    </row>
    <row r="2" spans="1:3" ht="14.4" x14ac:dyDescent="0.3">
      <c r="A2" s="1"/>
      <c r="B2" s="1"/>
      <c r="C2" s="1"/>
    </row>
    <row r="3" spans="1:3" ht="14.4" x14ac:dyDescent="0.3">
      <c r="A3" s="2" t="s">
        <v>1</v>
      </c>
      <c r="B3" s="2" t="s">
        <v>2</v>
      </c>
      <c r="C3" s="2" t="s">
        <v>3</v>
      </c>
    </row>
    <row r="4" spans="1:3" ht="14.4" x14ac:dyDescent="0.3">
      <c r="A4" s="1" t="s">
        <v>4</v>
      </c>
      <c r="B4" s="3">
        <v>0.05</v>
      </c>
      <c r="C4" s="1" t="s">
        <v>72</v>
      </c>
    </row>
    <row r="5" spans="1:3" ht="14.4" x14ac:dyDescent="0.3">
      <c r="A5" s="1" t="s">
        <v>5</v>
      </c>
      <c r="B5" s="3">
        <v>0.05</v>
      </c>
      <c r="C5" s="1" t="s">
        <v>6</v>
      </c>
    </row>
    <row r="6" spans="1:3" ht="14.4" x14ac:dyDescent="0.3">
      <c r="A6" s="1" t="s">
        <v>7</v>
      </c>
      <c r="B6" s="4">
        <v>500</v>
      </c>
      <c r="C6" s="1" t="s">
        <v>8</v>
      </c>
    </row>
    <row r="7" spans="1:3" ht="14.4" x14ac:dyDescent="0.3">
      <c r="A7" s="1" t="s">
        <v>9</v>
      </c>
      <c r="B7" s="4">
        <v>250</v>
      </c>
      <c r="C7" s="1" t="s">
        <v>10</v>
      </c>
    </row>
    <row r="8" spans="1:3" ht="27" customHeight="1" x14ac:dyDescent="0.3">
      <c r="A8" s="1" t="s">
        <v>11</v>
      </c>
      <c r="B8" s="4">
        <v>1200</v>
      </c>
      <c r="C8" s="1"/>
    </row>
    <row r="9" spans="1:3" ht="14.4" x14ac:dyDescent="0.3">
      <c r="A9" s="1" t="s">
        <v>12</v>
      </c>
      <c r="B9" s="1"/>
      <c r="C9" s="1"/>
    </row>
    <row r="10" spans="1:3" ht="41.25" customHeight="1" x14ac:dyDescent="0.3">
      <c r="A10" s="1" t="s">
        <v>13</v>
      </c>
      <c r="B10" s="1" t="s">
        <v>14</v>
      </c>
      <c r="C10" s="1"/>
    </row>
    <row r="11" spans="1:3" ht="41.25" customHeight="1" x14ac:dyDescent="0.3">
      <c r="A11" s="1" t="s">
        <v>15</v>
      </c>
      <c r="B11" s="1" t="s">
        <v>73</v>
      </c>
      <c r="C11" s="1"/>
    </row>
    <row r="12" spans="1:3" ht="54.75" customHeight="1" x14ac:dyDescent="0.3">
      <c r="A12" s="1" t="s">
        <v>16</v>
      </c>
      <c r="B12" s="1" t="s">
        <v>81</v>
      </c>
      <c r="C12" s="1"/>
    </row>
    <row r="15" spans="1:3" ht="13.5" customHeight="1" x14ac:dyDescent="0.3">
      <c r="C15" s="20" t="s">
        <v>74</v>
      </c>
    </row>
    <row r="16" spans="1:3" ht="93" customHeight="1" x14ac:dyDescent="0.3">
      <c r="C16" s="21" t="s">
        <v>75</v>
      </c>
    </row>
    <row r="17" spans="3:3" ht="13.5" customHeight="1" x14ac:dyDescent="0.3">
      <c r="C17" t="s">
        <v>76</v>
      </c>
    </row>
    <row r="18" spans="3:3" ht="96" customHeight="1" x14ac:dyDescent="0.3">
      <c r="C18" s="22" t="s">
        <v>77</v>
      </c>
    </row>
  </sheetData>
  <mergeCells count="1">
    <mergeCell ref="A1:C1"/>
  </mergeCells>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2"/>
  <sheetViews>
    <sheetView zoomScaleNormal="100" workbookViewId="0">
      <selection activeCell="H12" sqref="H12"/>
    </sheetView>
  </sheetViews>
  <sheetFormatPr defaultColWidth="8.6640625" defaultRowHeight="13.5" customHeight="1" x14ac:dyDescent="0.3"/>
  <cols>
    <col min="1" max="1" width="24" customWidth="1"/>
    <col min="2" max="2" width="9" customWidth="1"/>
    <col min="3" max="3" width="15" customWidth="1"/>
    <col min="4" max="12" width="16" customWidth="1"/>
    <col min="13" max="13" width="42" customWidth="1"/>
  </cols>
  <sheetData>
    <row r="1" spans="1:13" ht="17.25" customHeight="1" x14ac:dyDescent="0.35">
      <c r="A1" s="26" t="s">
        <v>17</v>
      </c>
      <c r="B1" s="26"/>
      <c r="C1" s="26"/>
      <c r="D1" s="26"/>
      <c r="E1" s="26"/>
      <c r="F1" s="26"/>
      <c r="G1" s="26"/>
      <c r="H1" s="26"/>
      <c r="I1" s="26"/>
      <c r="J1" s="26"/>
      <c r="K1" s="26"/>
      <c r="L1" s="26"/>
      <c r="M1" s="26"/>
    </row>
    <row r="2" spans="1:13" ht="14.4" x14ac:dyDescent="0.3">
      <c r="A2" s="1"/>
      <c r="B2" s="1"/>
      <c r="C2" s="1"/>
      <c r="D2" s="1"/>
      <c r="E2" s="1"/>
      <c r="F2" s="1"/>
      <c r="G2" s="1"/>
      <c r="H2" s="1"/>
      <c r="I2" s="1"/>
      <c r="J2" s="1"/>
      <c r="K2" s="1"/>
      <c r="L2" s="1"/>
      <c r="M2" s="1"/>
    </row>
    <row r="3" spans="1:13" ht="27" customHeight="1" x14ac:dyDescent="0.3">
      <c r="A3" s="5" t="s">
        <v>18</v>
      </c>
      <c r="B3" s="5" t="s">
        <v>19</v>
      </c>
      <c r="C3" s="5" t="s">
        <v>20</v>
      </c>
      <c r="D3" s="5" t="s">
        <v>21</v>
      </c>
      <c r="E3" s="5" t="s">
        <v>22</v>
      </c>
      <c r="F3" s="5" t="s">
        <v>23</v>
      </c>
      <c r="G3" s="5" t="s">
        <v>24</v>
      </c>
      <c r="H3" s="5" t="s">
        <v>25</v>
      </c>
      <c r="I3" s="5" t="s">
        <v>26</v>
      </c>
      <c r="J3" s="5" t="s">
        <v>27</v>
      </c>
      <c r="K3" s="5" t="s">
        <v>28</v>
      </c>
      <c r="L3" s="5" t="s">
        <v>29</v>
      </c>
      <c r="M3" s="5" t="s">
        <v>30</v>
      </c>
    </row>
    <row r="4" spans="1:13" ht="27" customHeight="1" x14ac:dyDescent="0.3">
      <c r="A4" s="1" t="s">
        <v>31</v>
      </c>
      <c r="B4" s="6">
        <v>6</v>
      </c>
      <c r="C4" s="7">
        <f>'28-30 Madison'!B22</f>
        <v>799000</v>
      </c>
      <c r="D4" s="7">
        <f>'28-30 Madison'!B5</f>
        <v>90000</v>
      </c>
      <c r="E4" s="7">
        <f>'28-30 Madison'!B7</f>
        <v>85500</v>
      </c>
      <c r="F4" s="7">
        <f>'28-30 Madison'!B19</f>
        <v>28592.120000000003</v>
      </c>
      <c r="G4" s="7">
        <f>'28-30 Madison'!B21</f>
        <v>56907.88</v>
      </c>
      <c r="H4" s="8">
        <f>'28-30 Madison'!B23</f>
        <v>7.1223879849812266E-2</v>
      </c>
      <c r="I4" s="7">
        <f>'28-30 Madison'!C21</f>
        <v>76672.63</v>
      </c>
      <c r="J4" s="8">
        <f>'28-30 Madison'!C23</f>
        <v>9.5960738423028796E-2</v>
      </c>
      <c r="K4" s="7">
        <f>'28-30 Madison'!D21</f>
        <v>83170.63</v>
      </c>
      <c r="L4" s="8">
        <f>'28-30 Madison'!D23</f>
        <v>0.10409340425531916</v>
      </c>
      <c r="M4" s="22" t="s">
        <v>80</v>
      </c>
    </row>
    <row r="5" spans="1:13" ht="27" customHeight="1" x14ac:dyDescent="0.3">
      <c r="A5" s="1" t="s">
        <v>32</v>
      </c>
      <c r="B5" s="6">
        <v>3</v>
      </c>
      <c r="C5" s="7">
        <f>'98 Russ'!B22</f>
        <v>399000</v>
      </c>
      <c r="D5" s="7">
        <f>'98 Russ'!B5</f>
        <v>52500</v>
      </c>
      <c r="E5" s="7">
        <f>'98 Russ'!B7</f>
        <v>49875</v>
      </c>
      <c r="F5" s="7">
        <f>'98 Russ'!B19</f>
        <v>17455.97</v>
      </c>
      <c r="G5" s="7">
        <f>'98 Russ'!B21</f>
        <v>32419.03</v>
      </c>
      <c r="H5" s="8">
        <f>'98 Russ'!B23</f>
        <v>8.1250701754385965E-2</v>
      </c>
      <c r="I5" s="7">
        <f>'98 Russ'!C21</f>
        <v>45144.28</v>
      </c>
      <c r="J5" s="8">
        <f>'98 Russ'!C23</f>
        <v>0.1131435588972431</v>
      </c>
      <c r="K5" s="7">
        <f>'98 Russ'!D21</f>
        <v>50017.78</v>
      </c>
      <c r="L5" s="8">
        <f>'98 Russ'!D23</f>
        <v>0.12535784461152882</v>
      </c>
      <c r="M5" s="22" t="s">
        <v>80</v>
      </c>
    </row>
    <row r="6" spans="1:13" ht="27" customHeight="1" x14ac:dyDescent="0.3">
      <c r="A6" s="1" t="s">
        <v>33</v>
      </c>
      <c r="B6" s="6">
        <v>3</v>
      </c>
      <c r="C6" s="7">
        <f>'511 Maple'!B22</f>
        <v>549000</v>
      </c>
      <c r="D6" s="7">
        <f>'511 Maple'!B5</f>
        <v>63432</v>
      </c>
      <c r="E6" s="7">
        <f>'511 Maple'!B7</f>
        <v>60260.4</v>
      </c>
      <c r="F6" s="7">
        <f>'511 Maple'!B19</f>
        <v>26187.000000000004</v>
      </c>
      <c r="G6" s="7">
        <f>'511 Maple'!B21</f>
        <v>34073.399999999994</v>
      </c>
      <c r="H6" s="8">
        <f>'511 Maple'!B23</f>
        <v>6.206448087431693E-2</v>
      </c>
      <c r="I6" s="7">
        <f>'511 Maple'!C21</f>
        <v>52094.52</v>
      </c>
      <c r="J6" s="8">
        <f>'511 Maple'!C23</f>
        <v>9.488983606557376E-2</v>
      </c>
      <c r="K6" s="7">
        <f>'511 Maple'!D21</f>
        <v>58592.52</v>
      </c>
      <c r="L6" s="8">
        <f>'511 Maple'!D23</f>
        <v>0.10672590163934426</v>
      </c>
      <c r="M6" s="22" t="s">
        <v>80</v>
      </c>
    </row>
    <row r="7" spans="1:13" ht="27" customHeight="1" x14ac:dyDescent="0.3">
      <c r="A7" s="1" t="s">
        <v>34</v>
      </c>
      <c r="B7" s="6">
        <v>3</v>
      </c>
      <c r="C7" s="7">
        <f>'133 Hungerford'!B22</f>
        <v>319900</v>
      </c>
      <c r="D7" s="7">
        <f>'133 Hungerford'!B5</f>
        <v>39900</v>
      </c>
      <c r="E7" s="7">
        <f>'133 Hungerford'!B7</f>
        <v>37905</v>
      </c>
      <c r="F7" s="7">
        <f>'133 Hungerford'!B19</f>
        <v>13077.67</v>
      </c>
      <c r="G7" s="7">
        <f>'133 Hungerford'!B21</f>
        <v>24827.33</v>
      </c>
      <c r="H7" s="8">
        <f>'133 Hungerford'!B23</f>
        <v>7.7609659268521425E-2</v>
      </c>
      <c r="I7" s="7">
        <f>'133 Hungerford'!C21</f>
        <v>39718.58</v>
      </c>
      <c r="J7" s="8">
        <f>'133 Hungerford'!C23</f>
        <v>0.12415936230071899</v>
      </c>
      <c r="K7" s="7">
        <f>'133 Hungerford'!D21</f>
        <v>42967.58</v>
      </c>
      <c r="L7" s="8">
        <f>'133 Hungerford'!D23</f>
        <v>0.13431566114410753</v>
      </c>
      <c r="M7" s="22" t="s">
        <v>80</v>
      </c>
    </row>
    <row r="8" spans="1:13" ht="27" customHeight="1" x14ac:dyDescent="0.3">
      <c r="A8" s="1" t="s">
        <v>35</v>
      </c>
      <c r="B8" s="6">
        <v>5</v>
      </c>
      <c r="C8" s="7">
        <f>'86 Edwards'!B22</f>
        <v>499000</v>
      </c>
      <c r="D8" s="7">
        <f>'86 Edwards'!B5</f>
        <v>69900</v>
      </c>
      <c r="E8" s="7">
        <f>'86 Edwards'!B7</f>
        <v>66405</v>
      </c>
      <c r="F8" s="7">
        <f>'86 Edwards'!B19</f>
        <v>28063.01</v>
      </c>
      <c r="G8" s="7">
        <f>'86 Edwards'!B21</f>
        <v>38341.990000000005</v>
      </c>
      <c r="H8" s="8">
        <f>'86 Edwards'!B23</f>
        <v>7.6837655310621256E-2</v>
      </c>
      <c r="I8" s="7">
        <f>'86 Edwards'!C21</f>
        <v>55399.240000000005</v>
      </c>
      <c r="J8" s="8">
        <f>'86 Edwards'!C23</f>
        <v>0.11102052104208418</v>
      </c>
      <c r="K8" s="7">
        <f>'86 Edwards'!D21</f>
        <v>61897.240000000005</v>
      </c>
      <c r="L8" s="8">
        <f>'86 Edwards'!D23</f>
        <v>0.12404256513026053</v>
      </c>
      <c r="M8" s="22" t="s">
        <v>80</v>
      </c>
    </row>
    <row r="9" spans="1:13" ht="27" customHeight="1" x14ac:dyDescent="0.3">
      <c r="A9" s="1" t="s">
        <v>36</v>
      </c>
      <c r="B9" s="6">
        <v>2</v>
      </c>
      <c r="C9" s="7">
        <f>'41 Connerton'!B22</f>
        <v>349000</v>
      </c>
      <c r="D9" s="7">
        <f>'41 Connerton'!B5</f>
        <v>33900</v>
      </c>
      <c r="E9" s="7">
        <f>'41 Connerton'!B7</f>
        <v>32205</v>
      </c>
      <c r="F9" s="7">
        <f>'41 Connerton'!B19</f>
        <v>12389.95</v>
      </c>
      <c r="G9" s="7">
        <f>'41 Connerton'!B21</f>
        <v>19815.05</v>
      </c>
      <c r="H9" s="8">
        <f>'41 Connerton'!B23</f>
        <v>5.6776647564469915E-2</v>
      </c>
      <c r="I9" s="7">
        <f>'41 Connerton'!C21</f>
        <v>24959.3</v>
      </c>
      <c r="J9" s="8">
        <f>'41 Connerton'!C23</f>
        <v>7.1516618911174779E-2</v>
      </c>
      <c r="K9" s="7">
        <f>'41 Connerton'!D21</f>
        <v>27125.3</v>
      </c>
      <c r="L9" s="8">
        <f>'41 Connerton'!D23</f>
        <v>7.7722922636103156E-2</v>
      </c>
      <c r="M9" s="22" t="s">
        <v>80</v>
      </c>
    </row>
    <row r="10" spans="1:13" ht="27" customHeight="1" x14ac:dyDescent="0.3">
      <c r="A10" s="1" t="s">
        <v>37</v>
      </c>
      <c r="B10" s="6">
        <v>3</v>
      </c>
      <c r="C10" s="7">
        <f>'55 Foley'!B22</f>
        <v>369000</v>
      </c>
      <c r="D10" s="7">
        <f>'55 Foley'!B5</f>
        <v>45000</v>
      </c>
      <c r="E10" s="7">
        <f>'55 Foley'!B7</f>
        <v>42750</v>
      </c>
      <c r="F10" s="7">
        <f>'55 Foley'!B19</f>
        <v>15314.52</v>
      </c>
      <c r="G10" s="7">
        <f>'55 Foley'!B21</f>
        <v>27435.48</v>
      </c>
      <c r="H10" s="8">
        <f>'55 Foley'!B23</f>
        <v>7.4350894308943094E-2</v>
      </c>
      <c r="I10" s="7">
        <f>'55 Foley'!C21</f>
        <v>32308.98</v>
      </c>
      <c r="J10" s="8">
        <f>'55 Foley'!C23</f>
        <v>8.7558211382113824E-2</v>
      </c>
      <c r="K10" s="7">
        <f>'55 Foley'!D21</f>
        <v>36099.479999999996</v>
      </c>
      <c r="L10" s="8">
        <f>'55 Foley'!D23</f>
        <v>9.7830569105691045E-2</v>
      </c>
      <c r="M10" s="22" t="s">
        <v>80</v>
      </c>
    </row>
    <row r="11" spans="1:13" ht="27" customHeight="1" x14ac:dyDescent="0.3">
      <c r="A11" s="1" t="s">
        <v>38</v>
      </c>
      <c r="B11" s="6">
        <v>3</v>
      </c>
      <c r="C11" s="7">
        <f>'8 Dudley'!B22</f>
        <v>349000</v>
      </c>
      <c r="D11" s="7">
        <f>'8 Dudley'!B5</f>
        <v>37800</v>
      </c>
      <c r="E11" s="7">
        <f>'8 Dudley'!B7</f>
        <v>35910</v>
      </c>
      <c r="F11" s="7">
        <f>'8 Dudley'!B19</f>
        <v>15085.92</v>
      </c>
      <c r="G11" s="7">
        <f>'8 Dudley'!B21</f>
        <v>20824.080000000002</v>
      </c>
      <c r="H11" s="8">
        <f>'8 Dudley'!B23</f>
        <v>5.9667851002865334E-2</v>
      </c>
      <c r="I11" s="7">
        <f>'8 Dudley'!C21</f>
        <v>32195.58</v>
      </c>
      <c r="J11" s="8">
        <f>'8 Dudley'!C23</f>
        <v>9.2250945558739264E-2</v>
      </c>
      <c r="K11" s="7">
        <f>'8 Dudley'!D21</f>
        <v>37069.08</v>
      </c>
      <c r="L11" s="8">
        <f>'8 Dudley'!D23</f>
        <v>0.10621512893982808</v>
      </c>
      <c r="M11" s="22" t="s">
        <v>80</v>
      </c>
    </row>
    <row r="12" spans="1:13" ht="27" customHeight="1" x14ac:dyDescent="0.3">
      <c r="A12" s="9" t="s">
        <v>39</v>
      </c>
      <c r="B12" s="10">
        <f t="shared" ref="B12:G12" si="0">SUM(B4:B11)</f>
        <v>28</v>
      </c>
      <c r="C12" s="11">
        <f t="shared" si="0"/>
        <v>3632900</v>
      </c>
      <c r="D12" s="11">
        <f t="shared" si="0"/>
        <v>432432</v>
      </c>
      <c r="E12" s="11">
        <f t="shared" si="0"/>
        <v>410810.4</v>
      </c>
      <c r="F12" s="11">
        <f t="shared" si="0"/>
        <v>156166.16</v>
      </c>
      <c r="G12" s="11">
        <f t="shared" si="0"/>
        <v>254644.24</v>
      </c>
      <c r="H12" s="12">
        <f>G12/C12</f>
        <v>7.0093930468771506E-2</v>
      </c>
      <c r="I12" s="11">
        <f>SUM(I4:I11)</f>
        <v>358493.11</v>
      </c>
      <c r="J12" s="12">
        <f>I12/C12</f>
        <v>9.8679597566682264E-2</v>
      </c>
      <c r="K12" s="11">
        <f>SUM(K4:K11)</f>
        <v>396939.61</v>
      </c>
      <c r="L12" s="12">
        <f>K12/C12</f>
        <v>0.10926246524814885</v>
      </c>
      <c r="M12" s="9" t="s">
        <v>40</v>
      </c>
    </row>
  </sheetData>
  <mergeCells count="1">
    <mergeCell ref="A1:M1"/>
  </mergeCells>
  <pageMargins left="0.7" right="0.7" top="0.75" bottom="0.75" header="0.511811023622047" footer="0.511811023622047"/>
  <pageSetup paperSize="9"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6"/>
  <sheetViews>
    <sheetView zoomScaleNormal="100" workbookViewId="0">
      <selection activeCell="D22" sqref="D22"/>
    </sheetView>
  </sheetViews>
  <sheetFormatPr defaultColWidth="8.6640625" defaultRowHeight="13.5" customHeight="1" x14ac:dyDescent="0.3"/>
  <cols>
    <col min="1" max="1" width="38" customWidth="1"/>
    <col min="2" max="4" width="20" customWidth="1"/>
  </cols>
  <sheetData>
    <row r="1" spans="1:4" ht="17.25" customHeight="1" x14ac:dyDescent="0.3">
      <c r="A1" s="25" t="s">
        <v>41</v>
      </c>
      <c r="B1" s="25"/>
      <c r="C1" s="25"/>
      <c r="D1" s="25"/>
    </row>
    <row r="2" spans="1:4" ht="14.4" x14ac:dyDescent="0.3">
      <c r="A2" s="1"/>
      <c r="B2" s="1"/>
      <c r="C2" s="1"/>
      <c r="D2" s="1"/>
    </row>
    <row r="3" spans="1:4" ht="14.4" x14ac:dyDescent="0.3">
      <c r="A3" s="13" t="s">
        <v>42</v>
      </c>
      <c r="B3" s="13" t="s">
        <v>43</v>
      </c>
      <c r="C3" s="13" t="s">
        <v>44</v>
      </c>
      <c r="D3" s="13" t="s">
        <v>45</v>
      </c>
    </row>
    <row r="4" spans="1:4" ht="14.4" x14ac:dyDescent="0.3">
      <c r="A4" s="14" t="s">
        <v>46</v>
      </c>
      <c r="B4" s="14"/>
      <c r="C4" s="14"/>
      <c r="D4" s="14"/>
    </row>
    <row r="5" spans="1:4" ht="14.4" x14ac:dyDescent="0.3">
      <c r="A5" s="1" t="s">
        <v>13</v>
      </c>
      <c r="B5" s="4">
        <v>90000</v>
      </c>
      <c r="C5" s="4">
        <v>111900</v>
      </c>
      <c r="D5" s="4">
        <v>119100</v>
      </c>
    </row>
    <row r="6" spans="1:4" ht="14.4" x14ac:dyDescent="0.3">
      <c r="A6" s="1" t="s">
        <v>47</v>
      </c>
      <c r="B6" s="15">
        <f>B5*Assumptions!$B$4</f>
        <v>4500</v>
      </c>
      <c r="C6" s="15">
        <f>C5*Assumptions!$B$4</f>
        <v>5595</v>
      </c>
      <c r="D6" s="15">
        <f>D5*Assumptions!$B$4</f>
        <v>5955</v>
      </c>
    </row>
    <row r="7" spans="1:4" ht="14.4" x14ac:dyDescent="0.3">
      <c r="A7" s="16" t="s">
        <v>15</v>
      </c>
      <c r="B7" s="17">
        <f>B5-B6</f>
        <v>85500</v>
      </c>
      <c r="C7" s="17">
        <f>C5-C6</f>
        <v>106305</v>
      </c>
      <c r="D7" s="17">
        <f>D5-D6</f>
        <v>113145</v>
      </c>
    </row>
    <row r="8" spans="1:4" ht="14.4" x14ac:dyDescent="0.3">
      <c r="A8" s="1"/>
      <c r="B8" s="7"/>
      <c r="C8" s="7"/>
      <c r="D8" s="7"/>
    </row>
    <row r="9" spans="1:4" ht="14.4" x14ac:dyDescent="0.3">
      <c r="A9" s="14" t="s">
        <v>48</v>
      </c>
      <c r="B9" s="18"/>
      <c r="C9" s="18"/>
      <c r="D9" s="18"/>
    </row>
    <row r="10" spans="1:4" ht="14.4" x14ac:dyDescent="0.3">
      <c r="A10" s="1" t="s">
        <v>49</v>
      </c>
      <c r="B10" s="4">
        <v>10054</v>
      </c>
      <c r="C10" s="4">
        <v>10054</v>
      </c>
      <c r="D10" s="4">
        <v>10054</v>
      </c>
    </row>
    <row r="11" spans="1:4" ht="14.4" x14ac:dyDescent="0.3">
      <c r="A11" s="1" t="s">
        <v>50</v>
      </c>
      <c r="B11" s="4">
        <v>3163</v>
      </c>
      <c r="C11" s="4">
        <v>3163</v>
      </c>
      <c r="D11" s="4">
        <v>3163</v>
      </c>
    </row>
    <row r="12" spans="1:4" ht="14.4" x14ac:dyDescent="0.3">
      <c r="A12" s="1" t="s">
        <v>51</v>
      </c>
      <c r="B12" s="4">
        <v>3687.72</v>
      </c>
      <c r="C12" s="4">
        <v>3687.72</v>
      </c>
      <c r="D12" s="4">
        <v>3687.72</v>
      </c>
    </row>
    <row r="13" spans="1:4" ht="14.4" x14ac:dyDescent="0.3">
      <c r="A13" s="1" t="s">
        <v>52</v>
      </c>
      <c r="B13" s="4">
        <v>1712.4</v>
      </c>
      <c r="C13" s="4">
        <v>1712.4</v>
      </c>
      <c r="D13" s="4">
        <v>1712.4</v>
      </c>
    </row>
    <row r="14" spans="1:4" ht="14.4" x14ac:dyDescent="0.3">
      <c r="A14" s="1" t="s">
        <v>53</v>
      </c>
      <c r="B14" s="4">
        <v>0</v>
      </c>
      <c r="C14" s="4">
        <v>0</v>
      </c>
      <c r="D14" s="4">
        <v>0</v>
      </c>
    </row>
    <row r="15" spans="1:4" ht="14.4" x14ac:dyDescent="0.3">
      <c r="A15" s="1" t="s">
        <v>54</v>
      </c>
      <c r="B15" s="15">
        <f>Assumptions!$B$8</f>
        <v>1200</v>
      </c>
      <c r="C15" s="15">
        <f>Assumptions!$B$8</f>
        <v>1200</v>
      </c>
      <c r="D15" s="15">
        <f>Assumptions!$B$8</f>
        <v>1200</v>
      </c>
    </row>
    <row r="16" spans="1:4" ht="14.4" x14ac:dyDescent="0.3">
      <c r="A16" s="1" t="s">
        <v>5</v>
      </c>
      <c r="B16" s="15">
        <f>B7*Assumptions!$B$5</f>
        <v>4275</v>
      </c>
      <c r="C16" s="15">
        <f>C7*Assumptions!$B$5</f>
        <v>5315.25</v>
      </c>
      <c r="D16" s="15">
        <f>D7*Assumptions!$B$5</f>
        <v>5657.25</v>
      </c>
    </row>
    <row r="17" spans="1:4" ht="14.4" x14ac:dyDescent="0.3">
      <c r="A17" s="1" t="s">
        <v>55</v>
      </c>
      <c r="B17" s="15">
        <f>B25*Assumptions!$B$6</f>
        <v>3000</v>
      </c>
      <c r="C17" s="15">
        <f>C25*Assumptions!$B$6</f>
        <v>3000</v>
      </c>
      <c r="D17" s="15">
        <f>D25*Assumptions!$B$6</f>
        <v>3000</v>
      </c>
    </row>
    <row r="18" spans="1:4" ht="14.4" x14ac:dyDescent="0.3">
      <c r="A18" s="1" t="s">
        <v>56</v>
      </c>
      <c r="B18" s="15">
        <f>B25*Assumptions!$B$7</f>
        <v>1500</v>
      </c>
      <c r="C18" s="15">
        <f>C25*Assumptions!$B$7</f>
        <v>1500</v>
      </c>
      <c r="D18" s="15">
        <f>D25*Assumptions!$B$7</f>
        <v>1500</v>
      </c>
    </row>
    <row r="19" spans="1:4" ht="14.4" x14ac:dyDescent="0.3">
      <c r="A19" s="16" t="s">
        <v>57</v>
      </c>
      <c r="B19" s="17">
        <f>SUM(B10:B18)</f>
        <v>28592.120000000003</v>
      </c>
      <c r="C19" s="17">
        <f>SUM(C10:C18)</f>
        <v>29632.370000000003</v>
      </c>
      <c r="D19" s="17">
        <f>SUM(D10:D18)</f>
        <v>29974.370000000003</v>
      </c>
    </row>
    <row r="20" spans="1:4" ht="14.4" x14ac:dyDescent="0.3">
      <c r="A20" s="1"/>
      <c r="B20" s="15"/>
      <c r="C20" s="15"/>
      <c r="D20" s="15"/>
    </row>
    <row r="21" spans="1:4" ht="14.4" x14ac:dyDescent="0.3">
      <c r="A21" s="16" t="s">
        <v>58</v>
      </c>
      <c r="B21" s="17">
        <f>B7-B19</f>
        <v>56907.88</v>
      </c>
      <c r="C21" s="17">
        <f>C7-C19</f>
        <v>76672.63</v>
      </c>
      <c r="D21" s="17">
        <f>D7-D19</f>
        <v>83170.63</v>
      </c>
    </row>
    <row r="22" spans="1:4" ht="14.4" x14ac:dyDescent="0.3">
      <c r="A22" s="22" t="s">
        <v>79</v>
      </c>
      <c r="B22" s="23">
        <v>799000</v>
      </c>
      <c r="C22" s="23">
        <v>799000</v>
      </c>
      <c r="D22" s="23">
        <v>799000</v>
      </c>
    </row>
    <row r="23" spans="1:4" ht="14.4" x14ac:dyDescent="0.3">
      <c r="A23" s="16" t="s">
        <v>59</v>
      </c>
      <c r="B23" s="19">
        <f>B21/B22</f>
        <v>7.1223879849812266E-2</v>
      </c>
      <c r="C23" s="19">
        <f>C21/C22</f>
        <v>9.5960738423028796E-2</v>
      </c>
      <c r="D23" s="19">
        <f>D21/D22</f>
        <v>0.10409340425531916</v>
      </c>
    </row>
    <row r="24" spans="1:4" ht="14.4" x14ac:dyDescent="0.3">
      <c r="A24" s="1"/>
      <c r="B24" s="1"/>
      <c r="C24" s="1"/>
      <c r="D24" s="1"/>
    </row>
    <row r="25" spans="1:4" ht="14.4" x14ac:dyDescent="0.3">
      <c r="A25" s="1" t="s">
        <v>60</v>
      </c>
      <c r="B25" s="6">
        <v>6</v>
      </c>
      <c r="C25" s="6">
        <v>6</v>
      </c>
      <c r="D25" s="6">
        <v>6</v>
      </c>
    </row>
    <row r="26" spans="1:4" ht="27" customHeight="1" x14ac:dyDescent="0.3">
      <c r="A26" s="1" t="s">
        <v>61</v>
      </c>
      <c r="B26" s="22" t="s">
        <v>78</v>
      </c>
      <c r="C26" s="1" t="s">
        <v>63</v>
      </c>
      <c r="D26" s="1" t="s">
        <v>64</v>
      </c>
    </row>
  </sheetData>
  <mergeCells count="1">
    <mergeCell ref="A1:D1"/>
  </mergeCells>
  <pageMargins left="0.7" right="0.7" top="0.75" bottom="0.75"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6"/>
  <sheetViews>
    <sheetView zoomScaleNormal="100" workbookViewId="0">
      <selection activeCell="D22" sqref="D22"/>
    </sheetView>
  </sheetViews>
  <sheetFormatPr defaultColWidth="8.6640625" defaultRowHeight="13.5" customHeight="1" x14ac:dyDescent="0.3"/>
  <cols>
    <col min="1" max="1" width="38" customWidth="1"/>
    <col min="2" max="4" width="20" customWidth="1"/>
  </cols>
  <sheetData>
    <row r="1" spans="1:4" ht="17.25" customHeight="1" x14ac:dyDescent="0.3">
      <c r="A1" s="25" t="s">
        <v>65</v>
      </c>
      <c r="B1" s="25"/>
      <c r="C1" s="25"/>
      <c r="D1" s="25"/>
    </row>
    <row r="2" spans="1:4" ht="14.4" x14ac:dyDescent="0.3">
      <c r="A2" s="1"/>
      <c r="B2" s="1"/>
      <c r="C2" s="1"/>
      <c r="D2" s="1"/>
    </row>
    <row r="3" spans="1:4" ht="14.4" x14ac:dyDescent="0.3">
      <c r="A3" s="13" t="s">
        <v>42</v>
      </c>
      <c r="B3" s="13" t="s">
        <v>43</v>
      </c>
      <c r="C3" s="13" t="s">
        <v>44</v>
      </c>
      <c r="D3" s="13" t="s">
        <v>45</v>
      </c>
    </row>
    <row r="4" spans="1:4" ht="14.4" x14ac:dyDescent="0.3">
      <c r="A4" s="14" t="s">
        <v>46</v>
      </c>
      <c r="B4" s="14"/>
      <c r="C4" s="14"/>
      <c r="D4" s="14"/>
    </row>
    <row r="5" spans="1:4" ht="14.4" x14ac:dyDescent="0.3">
      <c r="A5" s="1" t="s">
        <v>13</v>
      </c>
      <c r="B5" s="4">
        <v>52500</v>
      </c>
      <c r="C5" s="4">
        <v>66600</v>
      </c>
      <c r="D5" s="4">
        <v>72000</v>
      </c>
    </row>
    <row r="6" spans="1:4" ht="14.4" x14ac:dyDescent="0.3">
      <c r="A6" s="1" t="s">
        <v>47</v>
      </c>
      <c r="B6" s="15">
        <f>B5*Assumptions!$B$4</f>
        <v>2625</v>
      </c>
      <c r="C6" s="15">
        <f>C5*Assumptions!$B$4</f>
        <v>3330</v>
      </c>
      <c r="D6" s="15">
        <f>D5*Assumptions!$B$4</f>
        <v>3600</v>
      </c>
    </row>
    <row r="7" spans="1:4" ht="14.4" x14ac:dyDescent="0.3">
      <c r="A7" s="16" t="s">
        <v>15</v>
      </c>
      <c r="B7" s="17">
        <f>B5-B6</f>
        <v>49875</v>
      </c>
      <c r="C7" s="17">
        <f>C5-C6</f>
        <v>63270</v>
      </c>
      <c r="D7" s="17">
        <f>D5-D6</f>
        <v>68400</v>
      </c>
    </row>
    <row r="8" spans="1:4" ht="14.4" x14ac:dyDescent="0.3">
      <c r="A8" s="1"/>
      <c r="B8" s="7"/>
      <c r="C8" s="7"/>
      <c r="D8" s="7"/>
    </row>
    <row r="9" spans="1:4" ht="14.4" x14ac:dyDescent="0.3">
      <c r="A9" s="14" t="s">
        <v>48</v>
      </c>
      <c r="B9" s="18"/>
      <c r="C9" s="18"/>
      <c r="D9" s="18"/>
    </row>
    <row r="10" spans="1:4" ht="14.4" x14ac:dyDescent="0.3">
      <c r="A10" s="1" t="s">
        <v>49</v>
      </c>
      <c r="B10" s="4">
        <v>7442.06</v>
      </c>
      <c r="C10" s="4">
        <v>7442.06</v>
      </c>
      <c r="D10" s="4">
        <v>7442.06</v>
      </c>
    </row>
    <row r="11" spans="1:4" ht="14.4" x14ac:dyDescent="0.3">
      <c r="A11" s="1" t="s">
        <v>50</v>
      </c>
      <c r="B11" s="4">
        <v>1638</v>
      </c>
      <c r="C11" s="4">
        <v>1638</v>
      </c>
      <c r="D11" s="4">
        <v>1638</v>
      </c>
    </row>
    <row r="12" spans="1:4" ht="14.4" x14ac:dyDescent="0.3">
      <c r="A12" s="1" t="s">
        <v>51</v>
      </c>
      <c r="B12" s="4">
        <v>2096.2800000000002</v>
      </c>
      <c r="C12" s="4">
        <v>2096.2800000000002</v>
      </c>
      <c r="D12" s="4">
        <v>2096.2800000000002</v>
      </c>
    </row>
    <row r="13" spans="1:4" ht="14.4" x14ac:dyDescent="0.3">
      <c r="A13" s="1" t="s">
        <v>52</v>
      </c>
      <c r="B13" s="4">
        <v>335.88</v>
      </c>
      <c r="C13" s="4">
        <v>335.88</v>
      </c>
      <c r="D13" s="4">
        <v>335.88</v>
      </c>
    </row>
    <row r="14" spans="1:4" ht="14.4" x14ac:dyDescent="0.3">
      <c r="A14" s="1" t="s">
        <v>53</v>
      </c>
      <c r="B14" s="4">
        <v>0</v>
      </c>
      <c r="C14" s="4">
        <v>0</v>
      </c>
      <c r="D14" s="4">
        <v>0</v>
      </c>
    </row>
    <row r="15" spans="1:4" ht="14.4" x14ac:dyDescent="0.3">
      <c r="A15" s="1" t="s">
        <v>54</v>
      </c>
      <c r="B15" s="15">
        <f>Assumptions!$B$8</f>
        <v>1200</v>
      </c>
      <c r="C15" s="15">
        <f>Assumptions!$B$8</f>
        <v>1200</v>
      </c>
      <c r="D15" s="15">
        <f>Assumptions!$B$8</f>
        <v>1200</v>
      </c>
    </row>
    <row r="16" spans="1:4" ht="14.4" x14ac:dyDescent="0.3">
      <c r="A16" s="1" t="s">
        <v>5</v>
      </c>
      <c r="B16" s="15">
        <f>B7*Assumptions!$B$5</f>
        <v>2493.75</v>
      </c>
      <c r="C16" s="15">
        <f>C7*Assumptions!$B$5</f>
        <v>3163.5</v>
      </c>
      <c r="D16" s="15">
        <f>D7*Assumptions!$B$5</f>
        <v>3420</v>
      </c>
    </row>
    <row r="17" spans="1:4" ht="14.4" x14ac:dyDescent="0.3">
      <c r="A17" s="1" t="s">
        <v>55</v>
      </c>
      <c r="B17" s="15">
        <f>B25*Assumptions!$B$6</f>
        <v>1500</v>
      </c>
      <c r="C17" s="15">
        <f>C25*Assumptions!$B$6</f>
        <v>1500</v>
      </c>
      <c r="D17" s="15">
        <f>D25*Assumptions!$B$6</f>
        <v>1500</v>
      </c>
    </row>
    <row r="18" spans="1:4" ht="14.4" x14ac:dyDescent="0.3">
      <c r="A18" s="1" t="s">
        <v>56</v>
      </c>
      <c r="B18" s="15">
        <f>B25*Assumptions!$B$7</f>
        <v>750</v>
      </c>
      <c r="C18" s="15">
        <f>C25*Assumptions!$B$7</f>
        <v>750</v>
      </c>
      <c r="D18" s="15">
        <f>D25*Assumptions!$B$7</f>
        <v>750</v>
      </c>
    </row>
    <row r="19" spans="1:4" ht="14.4" x14ac:dyDescent="0.3">
      <c r="A19" s="16" t="s">
        <v>57</v>
      </c>
      <c r="B19" s="17">
        <f>SUM(B10:B18)</f>
        <v>17455.97</v>
      </c>
      <c r="C19" s="17">
        <f>SUM(C10:C18)</f>
        <v>18125.72</v>
      </c>
      <c r="D19" s="17">
        <f>SUM(D10:D18)</f>
        <v>18382.22</v>
      </c>
    </row>
    <row r="20" spans="1:4" ht="14.4" x14ac:dyDescent="0.3">
      <c r="A20" s="1"/>
      <c r="B20" s="15"/>
      <c r="C20" s="15"/>
      <c r="D20" s="15"/>
    </row>
    <row r="21" spans="1:4" ht="14.4" x14ac:dyDescent="0.3">
      <c r="A21" s="16" t="s">
        <v>58</v>
      </c>
      <c r="B21" s="17">
        <f>B7-B19</f>
        <v>32419.03</v>
      </c>
      <c r="C21" s="17">
        <f>C7-C19</f>
        <v>45144.28</v>
      </c>
      <c r="D21" s="17">
        <f>D7-D19</f>
        <v>50017.78</v>
      </c>
    </row>
    <row r="22" spans="1:4" ht="14.4" x14ac:dyDescent="0.3">
      <c r="A22" s="22" t="s">
        <v>79</v>
      </c>
      <c r="B22" s="23">
        <v>399000</v>
      </c>
      <c r="C22" s="23">
        <v>399000</v>
      </c>
      <c r="D22" s="23">
        <v>399000</v>
      </c>
    </row>
    <row r="23" spans="1:4" ht="14.4" x14ac:dyDescent="0.3">
      <c r="A23" s="16" t="s">
        <v>59</v>
      </c>
      <c r="B23" s="19">
        <f>B21/B22</f>
        <v>8.1250701754385965E-2</v>
      </c>
      <c r="C23" s="19">
        <f>C21/C22</f>
        <v>0.1131435588972431</v>
      </c>
      <c r="D23" s="19">
        <f>D21/D22</f>
        <v>0.12535784461152882</v>
      </c>
    </row>
    <row r="24" spans="1:4" ht="14.4" x14ac:dyDescent="0.3">
      <c r="A24" s="1"/>
      <c r="B24" s="1"/>
      <c r="C24" s="1"/>
      <c r="D24" s="1"/>
    </row>
    <row r="25" spans="1:4" ht="14.4" x14ac:dyDescent="0.3">
      <c r="A25" s="1" t="s">
        <v>60</v>
      </c>
      <c r="B25" s="6">
        <v>3</v>
      </c>
      <c r="C25" s="6">
        <v>3</v>
      </c>
      <c r="D25" s="6">
        <v>3</v>
      </c>
    </row>
    <row r="26" spans="1:4" ht="27" customHeight="1" x14ac:dyDescent="0.3">
      <c r="A26" s="1" t="s">
        <v>61</v>
      </c>
      <c r="B26" s="1" t="s">
        <v>62</v>
      </c>
      <c r="C26" s="1" t="s">
        <v>63</v>
      </c>
      <c r="D26" s="1" t="s">
        <v>64</v>
      </c>
    </row>
  </sheetData>
  <mergeCells count="1">
    <mergeCell ref="A1:D1"/>
  </mergeCells>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6"/>
  <sheetViews>
    <sheetView zoomScaleNormal="100" workbookViewId="0">
      <selection activeCell="D22" sqref="D22"/>
    </sheetView>
  </sheetViews>
  <sheetFormatPr defaultColWidth="8.6640625" defaultRowHeight="13.5" customHeight="1" x14ac:dyDescent="0.3"/>
  <cols>
    <col min="1" max="1" width="38" customWidth="1"/>
    <col min="2" max="4" width="20" customWidth="1"/>
  </cols>
  <sheetData>
    <row r="1" spans="1:4" ht="17.25" customHeight="1" x14ac:dyDescent="0.3">
      <c r="A1" s="25" t="s">
        <v>66</v>
      </c>
      <c r="B1" s="25"/>
      <c r="C1" s="25"/>
      <c r="D1" s="25"/>
    </row>
    <row r="2" spans="1:4" ht="14.4" x14ac:dyDescent="0.3">
      <c r="A2" s="1"/>
      <c r="B2" s="1"/>
      <c r="C2" s="1"/>
      <c r="D2" s="1"/>
    </row>
    <row r="3" spans="1:4" ht="14.4" x14ac:dyDescent="0.3">
      <c r="A3" s="13" t="s">
        <v>42</v>
      </c>
      <c r="B3" s="13" t="s">
        <v>43</v>
      </c>
      <c r="C3" s="13" t="s">
        <v>44</v>
      </c>
      <c r="D3" s="13" t="s">
        <v>45</v>
      </c>
    </row>
    <row r="4" spans="1:4" ht="14.4" x14ac:dyDescent="0.3">
      <c r="A4" s="14" t="s">
        <v>46</v>
      </c>
      <c r="B4" s="14"/>
      <c r="C4" s="14"/>
      <c r="D4" s="14"/>
    </row>
    <row r="5" spans="1:4" ht="14.4" x14ac:dyDescent="0.3">
      <c r="A5" s="1" t="s">
        <v>13</v>
      </c>
      <c r="B5" s="4">
        <v>63432</v>
      </c>
      <c r="C5" s="4">
        <v>83400</v>
      </c>
      <c r="D5" s="4">
        <v>90600</v>
      </c>
    </row>
    <row r="6" spans="1:4" ht="14.4" x14ac:dyDescent="0.3">
      <c r="A6" s="1" t="s">
        <v>47</v>
      </c>
      <c r="B6" s="15">
        <f>B5*Assumptions!$B$4</f>
        <v>3171.6000000000004</v>
      </c>
      <c r="C6" s="15">
        <f>C5*Assumptions!$B$4</f>
        <v>4170</v>
      </c>
      <c r="D6" s="15">
        <f>D5*Assumptions!$B$4</f>
        <v>4530</v>
      </c>
    </row>
    <row r="7" spans="1:4" ht="14.4" x14ac:dyDescent="0.3">
      <c r="A7" s="16" t="s">
        <v>15</v>
      </c>
      <c r="B7" s="17">
        <f>B5-B6</f>
        <v>60260.4</v>
      </c>
      <c r="C7" s="17">
        <f>C5-C6</f>
        <v>79230</v>
      </c>
      <c r="D7" s="17">
        <f>D5-D6</f>
        <v>86070</v>
      </c>
    </row>
    <row r="8" spans="1:4" ht="14.4" x14ac:dyDescent="0.3">
      <c r="A8" s="1"/>
      <c r="B8" s="7"/>
      <c r="C8" s="7"/>
      <c r="D8" s="7"/>
    </row>
    <row r="9" spans="1:4" ht="14.4" x14ac:dyDescent="0.3">
      <c r="A9" s="14" t="s">
        <v>48</v>
      </c>
      <c r="B9" s="18"/>
      <c r="C9" s="18"/>
      <c r="D9" s="18"/>
    </row>
    <row r="10" spans="1:4" ht="14.4" x14ac:dyDescent="0.3">
      <c r="A10" s="1" t="s">
        <v>49</v>
      </c>
      <c r="B10" s="4">
        <v>7751.22</v>
      </c>
      <c r="C10" s="4">
        <v>7751.22</v>
      </c>
      <c r="D10" s="4">
        <v>7751.22</v>
      </c>
    </row>
    <row r="11" spans="1:4" ht="14.4" x14ac:dyDescent="0.3">
      <c r="A11" s="1" t="s">
        <v>50</v>
      </c>
      <c r="B11" s="4">
        <v>2448</v>
      </c>
      <c r="C11" s="4">
        <v>2448</v>
      </c>
      <c r="D11" s="4">
        <v>2448</v>
      </c>
    </row>
    <row r="12" spans="1:4" ht="14.4" x14ac:dyDescent="0.3">
      <c r="A12" s="1" t="s">
        <v>51</v>
      </c>
      <c r="B12" s="4">
        <v>2675.88</v>
      </c>
      <c r="C12" s="4">
        <v>2675.88</v>
      </c>
      <c r="D12" s="4">
        <v>2675.88</v>
      </c>
    </row>
    <row r="13" spans="1:4" ht="14.4" x14ac:dyDescent="0.3">
      <c r="A13" s="1" t="s">
        <v>52</v>
      </c>
      <c r="B13" s="4">
        <v>2072.6799999999998</v>
      </c>
      <c r="C13" s="4">
        <v>2072.6799999999998</v>
      </c>
      <c r="D13" s="4">
        <v>2072.6799999999998</v>
      </c>
    </row>
    <row r="14" spans="1:4" ht="14.4" x14ac:dyDescent="0.3">
      <c r="A14" s="1" t="s">
        <v>53</v>
      </c>
      <c r="B14" s="4">
        <v>4776.2</v>
      </c>
      <c r="C14" s="4">
        <v>4776.2</v>
      </c>
      <c r="D14" s="4">
        <v>4776.2</v>
      </c>
    </row>
    <row r="15" spans="1:4" ht="14.4" x14ac:dyDescent="0.3">
      <c r="A15" s="1" t="s">
        <v>54</v>
      </c>
      <c r="B15" s="15">
        <f>Assumptions!$B$8</f>
        <v>1200</v>
      </c>
      <c r="C15" s="15">
        <f>Assumptions!$B$8</f>
        <v>1200</v>
      </c>
      <c r="D15" s="15">
        <f>Assumptions!$B$8</f>
        <v>1200</v>
      </c>
    </row>
    <row r="16" spans="1:4" ht="14.4" x14ac:dyDescent="0.3">
      <c r="A16" s="1" t="s">
        <v>5</v>
      </c>
      <c r="B16" s="15">
        <f>B7*Assumptions!$B$5</f>
        <v>3013.0200000000004</v>
      </c>
      <c r="C16" s="15">
        <f>C7*Assumptions!$B$5</f>
        <v>3961.5</v>
      </c>
      <c r="D16" s="15">
        <f>D7*Assumptions!$B$5</f>
        <v>4303.5</v>
      </c>
    </row>
    <row r="17" spans="1:4" ht="14.4" x14ac:dyDescent="0.3">
      <c r="A17" s="1" t="s">
        <v>55</v>
      </c>
      <c r="B17" s="15">
        <f>B25*Assumptions!$B$6</f>
        <v>1500</v>
      </c>
      <c r="C17" s="15">
        <f>C25*Assumptions!$B$6</f>
        <v>1500</v>
      </c>
      <c r="D17" s="15">
        <f>D25*Assumptions!$B$6</f>
        <v>1500</v>
      </c>
    </row>
    <row r="18" spans="1:4" ht="14.4" x14ac:dyDescent="0.3">
      <c r="A18" s="1" t="s">
        <v>56</v>
      </c>
      <c r="B18" s="15">
        <f>B25*Assumptions!$B$7</f>
        <v>750</v>
      </c>
      <c r="C18" s="15">
        <f>C25*Assumptions!$B$7</f>
        <v>750</v>
      </c>
      <c r="D18" s="15">
        <f>D25*Assumptions!$B$7</f>
        <v>750</v>
      </c>
    </row>
    <row r="19" spans="1:4" ht="14.4" x14ac:dyDescent="0.3">
      <c r="A19" s="16" t="s">
        <v>57</v>
      </c>
      <c r="B19" s="17">
        <f>SUM(B10:B18)</f>
        <v>26187.000000000004</v>
      </c>
      <c r="C19" s="17">
        <f>SUM(C10:C18)</f>
        <v>27135.480000000003</v>
      </c>
      <c r="D19" s="17">
        <f>SUM(D10:D18)</f>
        <v>27477.480000000003</v>
      </c>
    </row>
    <row r="20" spans="1:4" ht="14.4" x14ac:dyDescent="0.3">
      <c r="A20" s="1"/>
      <c r="B20" s="15"/>
      <c r="C20" s="15"/>
      <c r="D20" s="15"/>
    </row>
    <row r="21" spans="1:4" ht="14.4" x14ac:dyDescent="0.3">
      <c r="A21" s="16" t="s">
        <v>58</v>
      </c>
      <c r="B21" s="17">
        <f>B7-B19</f>
        <v>34073.399999999994</v>
      </c>
      <c r="C21" s="17">
        <f>C7-C19</f>
        <v>52094.52</v>
      </c>
      <c r="D21" s="17">
        <f>D7-D19</f>
        <v>58592.52</v>
      </c>
    </row>
    <row r="22" spans="1:4" ht="14.4" x14ac:dyDescent="0.3">
      <c r="A22" s="22" t="s">
        <v>79</v>
      </c>
      <c r="B22" s="24">
        <v>549000</v>
      </c>
      <c r="C22" s="24">
        <v>549000</v>
      </c>
      <c r="D22" s="24">
        <v>549000</v>
      </c>
    </row>
    <row r="23" spans="1:4" ht="14.4" x14ac:dyDescent="0.3">
      <c r="A23" s="16" t="s">
        <v>59</v>
      </c>
      <c r="B23" s="19">
        <f>B21/B22</f>
        <v>6.206448087431693E-2</v>
      </c>
      <c r="C23" s="19">
        <f>C21/C22</f>
        <v>9.488983606557376E-2</v>
      </c>
      <c r="D23" s="19">
        <f>D21/D22</f>
        <v>0.10672590163934426</v>
      </c>
    </row>
    <row r="24" spans="1:4" ht="14.4" x14ac:dyDescent="0.3">
      <c r="A24" s="1"/>
      <c r="B24" s="1"/>
      <c r="C24" s="1"/>
      <c r="D24" s="1"/>
    </row>
    <row r="25" spans="1:4" ht="14.4" x14ac:dyDescent="0.3">
      <c r="A25" s="22" t="s">
        <v>60</v>
      </c>
      <c r="B25" s="6">
        <v>3</v>
      </c>
      <c r="C25" s="6">
        <v>3</v>
      </c>
      <c r="D25" s="6">
        <v>3</v>
      </c>
    </row>
    <row r="26" spans="1:4" ht="27" customHeight="1" x14ac:dyDescent="0.3">
      <c r="A26" s="1" t="s">
        <v>61</v>
      </c>
      <c r="B26" s="1" t="s">
        <v>62</v>
      </c>
      <c r="C26" s="1" t="s">
        <v>63</v>
      </c>
      <c r="D26" s="1" t="s">
        <v>64</v>
      </c>
    </row>
  </sheetData>
  <mergeCells count="1">
    <mergeCell ref="A1:D1"/>
  </mergeCells>
  <pageMargins left="0.7" right="0.7" top="0.75" bottom="0.75"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6"/>
  <sheetViews>
    <sheetView zoomScaleNormal="100" workbookViewId="0">
      <selection activeCell="D22" sqref="D22"/>
    </sheetView>
  </sheetViews>
  <sheetFormatPr defaultColWidth="8.6640625" defaultRowHeight="13.5" customHeight="1" x14ac:dyDescent="0.3"/>
  <cols>
    <col min="1" max="1" width="38" customWidth="1"/>
    <col min="2" max="4" width="20" customWidth="1"/>
  </cols>
  <sheetData>
    <row r="1" spans="1:4" ht="17.25" customHeight="1" x14ac:dyDescent="0.3">
      <c r="A1" s="25" t="s">
        <v>67</v>
      </c>
      <c r="B1" s="25"/>
      <c r="C1" s="25"/>
      <c r="D1" s="25"/>
    </row>
    <row r="2" spans="1:4" ht="14.4" x14ac:dyDescent="0.3">
      <c r="A2" s="1"/>
      <c r="B2" s="1"/>
      <c r="C2" s="1"/>
      <c r="D2" s="1"/>
    </row>
    <row r="3" spans="1:4" ht="14.4" x14ac:dyDescent="0.3">
      <c r="A3" s="13" t="s">
        <v>42</v>
      </c>
      <c r="B3" s="13" t="s">
        <v>43</v>
      </c>
      <c r="C3" s="13" t="s">
        <v>44</v>
      </c>
      <c r="D3" s="13" t="s">
        <v>45</v>
      </c>
    </row>
    <row r="4" spans="1:4" ht="14.4" x14ac:dyDescent="0.3">
      <c r="A4" s="14" t="s">
        <v>46</v>
      </c>
      <c r="B4" s="14"/>
      <c r="C4" s="14"/>
      <c r="D4" s="14"/>
    </row>
    <row r="5" spans="1:4" ht="14.4" x14ac:dyDescent="0.3">
      <c r="A5" s="1" t="s">
        <v>13</v>
      </c>
      <c r="B5" s="4">
        <v>39900</v>
      </c>
      <c r="C5" s="4">
        <v>56400</v>
      </c>
      <c r="D5" s="4">
        <v>60000</v>
      </c>
    </row>
    <row r="6" spans="1:4" ht="14.4" x14ac:dyDescent="0.3">
      <c r="A6" s="1" t="s">
        <v>47</v>
      </c>
      <c r="B6" s="15">
        <f>B5*Assumptions!$B$4</f>
        <v>1995</v>
      </c>
      <c r="C6" s="15">
        <f>C5*Assumptions!$B$4</f>
        <v>2820</v>
      </c>
      <c r="D6" s="15">
        <f>D5*Assumptions!$B$4</f>
        <v>3000</v>
      </c>
    </row>
    <row r="7" spans="1:4" ht="14.4" x14ac:dyDescent="0.3">
      <c r="A7" s="16" t="s">
        <v>15</v>
      </c>
      <c r="B7" s="17">
        <f>B5-B6</f>
        <v>37905</v>
      </c>
      <c r="C7" s="17">
        <f>C5-C6</f>
        <v>53580</v>
      </c>
      <c r="D7" s="17">
        <f>D5-D6</f>
        <v>57000</v>
      </c>
    </row>
    <row r="8" spans="1:4" ht="14.4" x14ac:dyDescent="0.3">
      <c r="A8" s="1"/>
      <c r="B8" s="7"/>
      <c r="C8" s="7"/>
      <c r="D8" s="7"/>
    </row>
    <row r="9" spans="1:4" ht="14.4" x14ac:dyDescent="0.3">
      <c r="A9" s="14" t="s">
        <v>48</v>
      </c>
      <c r="B9" s="18"/>
      <c r="C9" s="18"/>
      <c r="D9" s="18"/>
    </row>
    <row r="10" spans="1:4" ht="14.4" x14ac:dyDescent="0.3">
      <c r="A10" s="1" t="s">
        <v>49</v>
      </c>
      <c r="B10" s="4">
        <v>4233.9399999999996</v>
      </c>
      <c r="C10" s="4">
        <v>4233.9399999999996</v>
      </c>
      <c r="D10" s="4">
        <v>4233.9399999999996</v>
      </c>
    </row>
    <row r="11" spans="1:4" ht="14.4" x14ac:dyDescent="0.3">
      <c r="A11" s="1" t="s">
        <v>50</v>
      </c>
      <c r="B11" s="4">
        <v>1872</v>
      </c>
      <c r="C11" s="4">
        <v>1872</v>
      </c>
      <c r="D11" s="4">
        <v>1872</v>
      </c>
    </row>
    <row r="12" spans="1:4" ht="14.4" x14ac:dyDescent="0.3">
      <c r="A12" s="1" t="s">
        <v>51</v>
      </c>
      <c r="B12" s="4">
        <v>1272.72</v>
      </c>
      <c r="C12" s="4">
        <v>1272.72</v>
      </c>
      <c r="D12" s="4">
        <v>1272.72</v>
      </c>
    </row>
    <row r="13" spans="1:4" ht="14.4" x14ac:dyDescent="0.3">
      <c r="A13" s="1" t="s">
        <v>52</v>
      </c>
      <c r="B13" s="4">
        <v>353.76</v>
      </c>
      <c r="C13" s="4">
        <v>353.76</v>
      </c>
      <c r="D13" s="4">
        <v>353.76</v>
      </c>
    </row>
    <row r="14" spans="1:4" ht="14.4" x14ac:dyDescent="0.3">
      <c r="A14" s="1" t="s">
        <v>53</v>
      </c>
      <c r="B14" s="4">
        <v>0</v>
      </c>
      <c r="C14" s="4">
        <v>0</v>
      </c>
      <c r="D14" s="4">
        <v>0</v>
      </c>
    </row>
    <row r="15" spans="1:4" ht="14.4" x14ac:dyDescent="0.3">
      <c r="A15" s="1" t="s">
        <v>54</v>
      </c>
      <c r="B15" s="15">
        <f>Assumptions!$B$8</f>
        <v>1200</v>
      </c>
      <c r="C15" s="15">
        <f>Assumptions!$B$8</f>
        <v>1200</v>
      </c>
      <c r="D15" s="15">
        <f>Assumptions!$B$8</f>
        <v>1200</v>
      </c>
    </row>
    <row r="16" spans="1:4" ht="14.4" x14ac:dyDescent="0.3">
      <c r="A16" s="1" t="s">
        <v>5</v>
      </c>
      <c r="B16" s="15">
        <f>B7*Assumptions!$B$5</f>
        <v>1895.25</v>
      </c>
      <c r="C16" s="15">
        <f>C7*Assumptions!$B$5</f>
        <v>2679</v>
      </c>
      <c r="D16" s="15">
        <f>D7*Assumptions!$B$5</f>
        <v>2850</v>
      </c>
    </row>
    <row r="17" spans="1:4" ht="14.4" x14ac:dyDescent="0.3">
      <c r="A17" s="1" t="s">
        <v>55</v>
      </c>
      <c r="B17" s="15">
        <f>B25*Assumptions!$B$6</f>
        <v>1500</v>
      </c>
      <c r="C17" s="15">
        <f>C25*Assumptions!$B$6</f>
        <v>1500</v>
      </c>
      <c r="D17" s="15">
        <f>D25*Assumptions!$B$6</f>
        <v>1500</v>
      </c>
    </row>
    <row r="18" spans="1:4" ht="14.4" x14ac:dyDescent="0.3">
      <c r="A18" s="1" t="s">
        <v>56</v>
      </c>
      <c r="B18" s="15">
        <f>B25*Assumptions!$B$7</f>
        <v>750</v>
      </c>
      <c r="C18" s="15">
        <f>C25*Assumptions!$B$7</f>
        <v>750</v>
      </c>
      <c r="D18" s="15">
        <f>D25*Assumptions!$B$7</f>
        <v>750</v>
      </c>
    </row>
    <row r="19" spans="1:4" ht="14.4" x14ac:dyDescent="0.3">
      <c r="A19" s="16" t="s">
        <v>57</v>
      </c>
      <c r="B19" s="17">
        <f>SUM(B10:B18)</f>
        <v>13077.67</v>
      </c>
      <c r="C19" s="17">
        <f>SUM(C10:C18)</f>
        <v>13861.42</v>
      </c>
      <c r="D19" s="17">
        <f>SUM(D10:D18)</f>
        <v>14032.42</v>
      </c>
    </row>
    <row r="20" spans="1:4" ht="14.4" x14ac:dyDescent="0.3">
      <c r="A20" s="1"/>
      <c r="B20" s="15"/>
      <c r="C20" s="15"/>
      <c r="D20" s="15"/>
    </row>
    <row r="21" spans="1:4" ht="14.4" x14ac:dyDescent="0.3">
      <c r="A21" s="16" t="s">
        <v>58</v>
      </c>
      <c r="B21" s="17">
        <f>B7-B19</f>
        <v>24827.33</v>
      </c>
      <c r="C21" s="17">
        <f>C7-C19</f>
        <v>39718.58</v>
      </c>
      <c r="D21" s="17">
        <f>D7-D19</f>
        <v>42967.58</v>
      </c>
    </row>
    <row r="22" spans="1:4" ht="14.4" x14ac:dyDescent="0.3">
      <c r="A22" s="22" t="s">
        <v>79</v>
      </c>
      <c r="B22" s="23">
        <v>319900</v>
      </c>
      <c r="C22" s="23">
        <v>319900</v>
      </c>
      <c r="D22" s="23">
        <v>319900</v>
      </c>
    </row>
    <row r="23" spans="1:4" ht="14.4" x14ac:dyDescent="0.3">
      <c r="A23" s="16" t="s">
        <v>59</v>
      </c>
      <c r="B23" s="19">
        <f>B21/B22</f>
        <v>7.7609659268521425E-2</v>
      </c>
      <c r="C23" s="19">
        <f>C21/C22</f>
        <v>0.12415936230071899</v>
      </c>
      <c r="D23" s="19">
        <f>D21/D22</f>
        <v>0.13431566114410753</v>
      </c>
    </row>
    <row r="24" spans="1:4" ht="14.4" x14ac:dyDescent="0.3">
      <c r="A24" s="1"/>
      <c r="B24" s="1"/>
      <c r="C24" s="1"/>
      <c r="D24" s="1"/>
    </row>
    <row r="25" spans="1:4" ht="14.4" x14ac:dyDescent="0.3">
      <c r="A25" s="1" t="s">
        <v>60</v>
      </c>
      <c r="B25" s="6">
        <v>3</v>
      </c>
      <c r="C25" s="6">
        <v>3</v>
      </c>
      <c r="D25" s="6">
        <v>3</v>
      </c>
    </row>
    <row r="26" spans="1:4" ht="27" customHeight="1" x14ac:dyDescent="0.3">
      <c r="A26" s="1" t="s">
        <v>61</v>
      </c>
      <c r="B26" s="1" t="s">
        <v>62</v>
      </c>
      <c r="C26" s="1" t="s">
        <v>63</v>
      </c>
      <c r="D26" s="1" t="s">
        <v>64</v>
      </c>
    </row>
  </sheetData>
  <mergeCells count="1">
    <mergeCell ref="A1:D1"/>
  </mergeCells>
  <pageMargins left="0.7" right="0.7" top="0.75" bottom="0.75"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26"/>
  <sheetViews>
    <sheetView zoomScaleNormal="100" workbookViewId="0">
      <selection activeCell="D22" sqref="D22"/>
    </sheetView>
  </sheetViews>
  <sheetFormatPr defaultColWidth="8.6640625" defaultRowHeight="13.5" customHeight="1" x14ac:dyDescent="0.3"/>
  <cols>
    <col min="1" max="1" width="38" customWidth="1"/>
    <col min="2" max="4" width="20" customWidth="1"/>
  </cols>
  <sheetData>
    <row r="1" spans="1:4" ht="17.25" customHeight="1" x14ac:dyDescent="0.3">
      <c r="A1" s="25" t="s">
        <v>68</v>
      </c>
      <c r="B1" s="25"/>
      <c r="C1" s="25"/>
      <c r="D1" s="25"/>
    </row>
    <row r="2" spans="1:4" ht="14.4" x14ac:dyDescent="0.3">
      <c r="A2" s="1"/>
      <c r="B2" s="1"/>
      <c r="C2" s="1"/>
      <c r="D2" s="1"/>
    </row>
    <row r="3" spans="1:4" ht="14.4" x14ac:dyDescent="0.3">
      <c r="A3" s="13" t="s">
        <v>42</v>
      </c>
      <c r="B3" s="13" t="s">
        <v>43</v>
      </c>
      <c r="C3" s="13" t="s">
        <v>44</v>
      </c>
      <c r="D3" s="13" t="s">
        <v>45</v>
      </c>
    </row>
    <row r="4" spans="1:4" ht="14.4" x14ac:dyDescent="0.3">
      <c r="A4" s="14" t="s">
        <v>46</v>
      </c>
      <c r="B4" s="14"/>
      <c r="C4" s="14"/>
      <c r="D4" s="14"/>
    </row>
    <row r="5" spans="1:4" ht="14.4" x14ac:dyDescent="0.3">
      <c r="A5" s="1" t="s">
        <v>13</v>
      </c>
      <c r="B5" s="4">
        <v>69900</v>
      </c>
      <c r="C5" s="4">
        <v>88800</v>
      </c>
      <c r="D5" s="4">
        <v>96000</v>
      </c>
    </row>
    <row r="6" spans="1:4" ht="14.4" x14ac:dyDescent="0.3">
      <c r="A6" s="1" t="s">
        <v>47</v>
      </c>
      <c r="B6" s="15">
        <f>B5*Assumptions!$B$4</f>
        <v>3495</v>
      </c>
      <c r="C6" s="15">
        <f>C5*Assumptions!$B$4</f>
        <v>4440</v>
      </c>
      <c r="D6" s="15">
        <f>D5*Assumptions!$B$4</f>
        <v>4800</v>
      </c>
    </row>
    <row r="7" spans="1:4" ht="14.4" x14ac:dyDescent="0.3">
      <c r="A7" s="16" t="s">
        <v>15</v>
      </c>
      <c r="B7" s="17">
        <f>B5-B6</f>
        <v>66405</v>
      </c>
      <c r="C7" s="17">
        <f>C5-C6</f>
        <v>84360</v>
      </c>
      <c r="D7" s="17">
        <f>D5-D6</f>
        <v>91200</v>
      </c>
    </row>
    <row r="8" spans="1:4" ht="14.4" x14ac:dyDescent="0.3">
      <c r="A8" s="1"/>
      <c r="B8" s="7"/>
      <c r="C8" s="7"/>
      <c r="D8" s="7"/>
    </row>
    <row r="9" spans="1:4" ht="14.4" x14ac:dyDescent="0.3">
      <c r="A9" s="14" t="s">
        <v>48</v>
      </c>
      <c r="B9" s="18"/>
      <c r="C9" s="18"/>
      <c r="D9" s="18"/>
    </row>
    <row r="10" spans="1:4" ht="14.4" x14ac:dyDescent="0.3">
      <c r="A10" s="1" t="s">
        <v>49</v>
      </c>
      <c r="B10" s="4">
        <v>11892</v>
      </c>
      <c r="C10" s="4">
        <v>11892</v>
      </c>
      <c r="D10" s="4">
        <v>11892</v>
      </c>
    </row>
    <row r="11" spans="1:4" ht="14.4" x14ac:dyDescent="0.3">
      <c r="A11" s="1" t="s">
        <v>50</v>
      </c>
      <c r="B11" s="4">
        <v>3500</v>
      </c>
      <c r="C11" s="4">
        <v>3500</v>
      </c>
      <c r="D11" s="4">
        <v>3500</v>
      </c>
    </row>
    <row r="12" spans="1:4" ht="14.4" x14ac:dyDescent="0.3">
      <c r="A12" s="1" t="s">
        <v>51</v>
      </c>
      <c r="B12" s="4">
        <v>3456.84</v>
      </c>
      <c r="C12" s="4">
        <v>3456.84</v>
      </c>
      <c r="D12" s="4">
        <v>3456.84</v>
      </c>
    </row>
    <row r="13" spans="1:4" ht="14.4" x14ac:dyDescent="0.3">
      <c r="A13" s="1" t="s">
        <v>52</v>
      </c>
      <c r="B13" s="4">
        <v>943.92</v>
      </c>
      <c r="C13" s="4">
        <v>943.92</v>
      </c>
      <c r="D13" s="4">
        <v>943.92</v>
      </c>
    </row>
    <row r="14" spans="1:4" ht="14.4" x14ac:dyDescent="0.3">
      <c r="A14" s="1" t="s">
        <v>53</v>
      </c>
      <c r="B14" s="4">
        <v>0</v>
      </c>
      <c r="C14" s="4">
        <v>0</v>
      </c>
      <c r="D14" s="4">
        <v>0</v>
      </c>
    </row>
    <row r="15" spans="1:4" ht="14.4" x14ac:dyDescent="0.3">
      <c r="A15" s="1" t="s">
        <v>54</v>
      </c>
      <c r="B15" s="15">
        <f>Assumptions!$B$8</f>
        <v>1200</v>
      </c>
      <c r="C15" s="15">
        <f>Assumptions!$B$8</f>
        <v>1200</v>
      </c>
      <c r="D15" s="15">
        <f>Assumptions!$B$8</f>
        <v>1200</v>
      </c>
    </row>
    <row r="16" spans="1:4" ht="14.4" x14ac:dyDescent="0.3">
      <c r="A16" s="1" t="s">
        <v>5</v>
      </c>
      <c r="B16" s="15">
        <f>B7*Assumptions!$B$5</f>
        <v>3320.25</v>
      </c>
      <c r="C16" s="15">
        <f>C7*Assumptions!$B$5</f>
        <v>4218</v>
      </c>
      <c r="D16" s="15">
        <f>D7*Assumptions!$B$5</f>
        <v>4560</v>
      </c>
    </row>
    <row r="17" spans="1:4" ht="14.4" x14ac:dyDescent="0.3">
      <c r="A17" s="1" t="s">
        <v>55</v>
      </c>
      <c r="B17" s="15">
        <f>B25*Assumptions!$B$6</f>
        <v>2500</v>
      </c>
      <c r="C17" s="15">
        <f>C25*Assumptions!$B$6</f>
        <v>2500</v>
      </c>
      <c r="D17" s="15">
        <f>D25*Assumptions!$B$6</f>
        <v>2500</v>
      </c>
    </row>
    <row r="18" spans="1:4" ht="14.4" x14ac:dyDescent="0.3">
      <c r="A18" s="1" t="s">
        <v>56</v>
      </c>
      <c r="B18" s="15">
        <f>B25*Assumptions!$B$7</f>
        <v>1250</v>
      </c>
      <c r="C18" s="15">
        <f>C25*Assumptions!$B$7</f>
        <v>1250</v>
      </c>
      <c r="D18" s="15">
        <f>D25*Assumptions!$B$7</f>
        <v>1250</v>
      </c>
    </row>
    <row r="19" spans="1:4" ht="14.4" x14ac:dyDescent="0.3">
      <c r="A19" s="16" t="s">
        <v>57</v>
      </c>
      <c r="B19" s="17">
        <f>SUM(B10:B18)</f>
        <v>28063.01</v>
      </c>
      <c r="C19" s="17">
        <f>SUM(C10:C18)</f>
        <v>28960.76</v>
      </c>
      <c r="D19" s="17">
        <f>SUM(D10:D18)</f>
        <v>29302.76</v>
      </c>
    </row>
    <row r="20" spans="1:4" ht="14.4" x14ac:dyDescent="0.3">
      <c r="A20" s="1"/>
      <c r="B20" s="15"/>
      <c r="C20" s="15"/>
      <c r="D20" s="15"/>
    </row>
    <row r="21" spans="1:4" ht="14.4" x14ac:dyDescent="0.3">
      <c r="A21" s="16" t="s">
        <v>58</v>
      </c>
      <c r="B21" s="17">
        <f>B7-B19</f>
        <v>38341.990000000005</v>
      </c>
      <c r="C21" s="17">
        <f>C7-C19</f>
        <v>55399.240000000005</v>
      </c>
      <c r="D21" s="17">
        <f>D7-D19</f>
        <v>61897.240000000005</v>
      </c>
    </row>
    <row r="22" spans="1:4" ht="14.4" x14ac:dyDescent="0.3">
      <c r="A22" s="22" t="s">
        <v>79</v>
      </c>
      <c r="B22" s="24">
        <v>499000</v>
      </c>
      <c r="C22" s="24">
        <v>499000</v>
      </c>
      <c r="D22" s="24">
        <v>499000</v>
      </c>
    </row>
    <row r="23" spans="1:4" ht="14.4" x14ac:dyDescent="0.3">
      <c r="A23" s="16" t="s">
        <v>59</v>
      </c>
      <c r="B23" s="19">
        <f>B21/B22</f>
        <v>7.6837655310621256E-2</v>
      </c>
      <c r="C23" s="19">
        <f>C21/C22</f>
        <v>0.11102052104208418</v>
      </c>
      <c r="D23" s="19">
        <f>D21/D22</f>
        <v>0.12404256513026053</v>
      </c>
    </row>
    <row r="24" spans="1:4" ht="14.4" x14ac:dyDescent="0.3">
      <c r="A24" s="1"/>
      <c r="B24" s="1"/>
      <c r="C24" s="1"/>
      <c r="D24" s="1"/>
    </row>
    <row r="25" spans="1:4" ht="14.4" x14ac:dyDescent="0.3">
      <c r="A25" s="1" t="s">
        <v>60</v>
      </c>
      <c r="B25" s="6">
        <v>5</v>
      </c>
      <c r="C25" s="6">
        <v>5</v>
      </c>
      <c r="D25" s="6">
        <v>5</v>
      </c>
    </row>
    <row r="26" spans="1:4" ht="27" customHeight="1" x14ac:dyDescent="0.3">
      <c r="A26" s="1" t="s">
        <v>61</v>
      </c>
      <c r="B26" s="22" t="s">
        <v>78</v>
      </c>
      <c r="C26" s="1" t="s">
        <v>63</v>
      </c>
      <c r="D26" s="1" t="s">
        <v>64</v>
      </c>
    </row>
  </sheetData>
  <mergeCells count="1">
    <mergeCell ref="A1:D1"/>
  </mergeCells>
  <pageMargins left="0.7" right="0.7" top="0.75" bottom="0.75"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26"/>
  <sheetViews>
    <sheetView zoomScaleNormal="100" workbookViewId="0">
      <selection activeCell="D22" sqref="D22"/>
    </sheetView>
  </sheetViews>
  <sheetFormatPr defaultColWidth="8.6640625" defaultRowHeight="13.5" customHeight="1" x14ac:dyDescent="0.3"/>
  <cols>
    <col min="1" max="1" width="38" customWidth="1"/>
    <col min="2" max="4" width="20" customWidth="1"/>
  </cols>
  <sheetData>
    <row r="1" spans="1:4" ht="17.25" customHeight="1" x14ac:dyDescent="0.3">
      <c r="A1" s="25" t="s">
        <v>69</v>
      </c>
      <c r="B1" s="25"/>
      <c r="C1" s="25"/>
      <c r="D1" s="25"/>
    </row>
    <row r="2" spans="1:4" ht="14.4" x14ac:dyDescent="0.3">
      <c r="A2" s="1"/>
      <c r="B2" s="1"/>
      <c r="C2" s="1"/>
      <c r="D2" s="1"/>
    </row>
    <row r="3" spans="1:4" ht="14.4" x14ac:dyDescent="0.3">
      <c r="A3" s="13" t="s">
        <v>42</v>
      </c>
      <c r="B3" s="13" t="s">
        <v>43</v>
      </c>
      <c r="C3" s="13" t="s">
        <v>44</v>
      </c>
      <c r="D3" s="13" t="s">
        <v>45</v>
      </c>
    </row>
    <row r="4" spans="1:4" ht="14.4" x14ac:dyDescent="0.3">
      <c r="A4" s="14" t="s">
        <v>46</v>
      </c>
      <c r="B4" s="14"/>
      <c r="C4" s="14"/>
      <c r="D4" s="14"/>
    </row>
    <row r="5" spans="1:4" ht="14.4" x14ac:dyDescent="0.3">
      <c r="A5" s="1" t="s">
        <v>13</v>
      </c>
      <c r="B5" s="4">
        <v>33900</v>
      </c>
      <c r="C5" s="4">
        <v>39600</v>
      </c>
      <c r="D5" s="4">
        <v>42000</v>
      </c>
    </row>
    <row r="6" spans="1:4" ht="14.4" x14ac:dyDescent="0.3">
      <c r="A6" s="1" t="s">
        <v>47</v>
      </c>
      <c r="B6" s="15">
        <f>B5*Assumptions!$B$4</f>
        <v>1695</v>
      </c>
      <c r="C6" s="15">
        <f>C5*Assumptions!$B$4</f>
        <v>1980</v>
      </c>
      <c r="D6" s="15">
        <f>D5*Assumptions!$B$4</f>
        <v>2100</v>
      </c>
    </row>
    <row r="7" spans="1:4" ht="14.4" x14ac:dyDescent="0.3">
      <c r="A7" s="16" t="s">
        <v>15</v>
      </c>
      <c r="B7" s="17">
        <f>B5-B6</f>
        <v>32205</v>
      </c>
      <c r="C7" s="17">
        <f>C5-C6</f>
        <v>37620</v>
      </c>
      <c r="D7" s="17">
        <f>D5-D6</f>
        <v>39900</v>
      </c>
    </row>
    <row r="8" spans="1:4" ht="14.4" x14ac:dyDescent="0.3">
      <c r="A8" s="1"/>
      <c r="B8" s="7"/>
      <c r="C8" s="7"/>
      <c r="D8" s="7"/>
    </row>
    <row r="9" spans="1:4" ht="14.4" x14ac:dyDescent="0.3">
      <c r="A9" s="14" t="s">
        <v>48</v>
      </c>
      <c r="B9" s="18"/>
      <c r="C9" s="18"/>
      <c r="D9" s="18"/>
    </row>
    <row r="10" spans="1:4" ht="14.4" x14ac:dyDescent="0.3">
      <c r="A10" s="1" t="s">
        <v>49</v>
      </c>
      <c r="B10" s="4">
        <v>5112.22</v>
      </c>
      <c r="C10" s="4">
        <v>5112.22</v>
      </c>
      <c r="D10" s="4">
        <v>5112.22</v>
      </c>
    </row>
    <row r="11" spans="1:4" ht="14.4" x14ac:dyDescent="0.3">
      <c r="A11" s="1" t="s">
        <v>50</v>
      </c>
      <c r="B11" s="4">
        <v>1549</v>
      </c>
      <c r="C11" s="4">
        <v>1549</v>
      </c>
      <c r="D11" s="4">
        <v>1549</v>
      </c>
    </row>
    <row r="12" spans="1:4" ht="14.4" x14ac:dyDescent="0.3">
      <c r="A12" s="1" t="s">
        <v>51</v>
      </c>
      <c r="B12" s="4">
        <v>1211.5999999999999</v>
      </c>
      <c r="C12" s="4">
        <v>1211.5999999999999</v>
      </c>
      <c r="D12" s="4">
        <v>1211.5999999999999</v>
      </c>
    </row>
    <row r="13" spans="1:4" ht="14.4" x14ac:dyDescent="0.3">
      <c r="A13" s="1" t="s">
        <v>52</v>
      </c>
      <c r="B13" s="4">
        <v>206.88</v>
      </c>
      <c r="C13" s="4">
        <v>206.88</v>
      </c>
      <c r="D13" s="4">
        <v>206.88</v>
      </c>
    </row>
    <row r="14" spans="1:4" ht="14.4" x14ac:dyDescent="0.3">
      <c r="A14" s="1" t="s">
        <v>53</v>
      </c>
      <c r="B14" s="4">
        <v>0</v>
      </c>
      <c r="C14" s="4">
        <v>0</v>
      </c>
      <c r="D14" s="4">
        <v>0</v>
      </c>
    </row>
    <row r="15" spans="1:4" ht="14.4" x14ac:dyDescent="0.3">
      <c r="A15" s="1" t="s">
        <v>54</v>
      </c>
      <c r="B15" s="15">
        <f>Assumptions!$B$8</f>
        <v>1200</v>
      </c>
      <c r="C15" s="15">
        <f>Assumptions!$B$8</f>
        <v>1200</v>
      </c>
      <c r="D15" s="15">
        <f>Assumptions!$B$8</f>
        <v>1200</v>
      </c>
    </row>
    <row r="16" spans="1:4" ht="14.4" x14ac:dyDescent="0.3">
      <c r="A16" s="1" t="s">
        <v>5</v>
      </c>
      <c r="B16" s="15">
        <f>B7*Assumptions!$B$5</f>
        <v>1610.25</v>
      </c>
      <c r="C16" s="15">
        <f>C7*Assumptions!$B$5</f>
        <v>1881</v>
      </c>
      <c r="D16" s="15">
        <f>D7*Assumptions!$B$5</f>
        <v>1995</v>
      </c>
    </row>
    <row r="17" spans="1:4" ht="14.4" x14ac:dyDescent="0.3">
      <c r="A17" s="1" t="s">
        <v>55</v>
      </c>
      <c r="B17" s="15">
        <f>B25*Assumptions!$B$6</f>
        <v>1000</v>
      </c>
      <c r="C17" s="15">
        <f>C25*Assumptions!$B$6</f>
        <v>1000</v>
      </c>
      <c r="D17" s="15">
        <f>D25*Assumptions!$B$6</f>
        <v>1000</v>
      </c>
    </row>
    <row r="18" spans="1:4" ht="14.4" x14ac:dyDescent="0.3">
      <c r="A18" s="1" t="s">
        <v>56</v>
      </c>
      <c r="B18" s="15">
        <f>B25*Assumptions!$B$7</f>
        <v>500</v>
      </c>
      <c r="C18" s="15">
        <f>C25*Assumptions!$B$7</f>
        <v>500</v>
      </c>
      <c r="D18" s="15">
        <f>D25*Assumptions!$B$7</f>
        <v>500</v>
      </c>
    </row>
    <row r="19" spans="1:4" ht="14.4" x14ac:dyDescent="0.3">
      <c r="A19" s="16" t="s">
        <v>57</v>
      </c>
      <c r="B19" s="17">
        <f>SUM(B10:B18)</f>
        <v>12389.95</v>
      </c>
      <c r="C19" s="17">
        <f>SUM(C10:C18)</f>
        <v>12660.7</v>
      </c>
      <c r="D19" s="17">
        <f>SUM(D10:D18)</f>
        <v>12774.7</v>
      </c>
    </row>
    <row r="20" spans="1:4" ht="14.4" x14ac:dyDescent="0.3">
      <c r="A20" s="1"/>
      <c r="B20" s="15"/>
      <c r="C20" s="15"/>
      <c r="D20" s="15"/>
    </row>
    <row r="21" spans="1:4" ht="14.4" x14ac:dyDescent="0.3">
      <c r="A21" s="16" t="s">
        <v>58</v>
      </c>
      <c r="B21" s="17">
        <f>B7-B19</f>
        <v>19815.05</v>
      </c>
      <c r="C21" s="17">
        <f>C7-C19</f>
        <v>24959.3</v>
      </c>
      <c r="D21" s="17">
        <f>D7-D19</f>
        <v>27125.3</v>
      </c>
    </row>
    <row r="22" spans="1:4" ht="14.4" x14ac:dyDescent="0.3">
      <c r="A22" s="22" t="s">
        <v>79</v>
      </c>
      <c r="B22" s="24">
        <v>349000</v>
      </c>
      <c r="C22" s="24">
        <v>349000</v>
      </c>
      <c r="D22" s="24">
        <v>349000</v>
      </c>
    </row>
    <row r="23" spans="1:4" ht="14.4" x14ac:dyDescent="0.3">
      <c r="A23" s="16" t="s">
        <v>59</v>
      </c>
      <c r="B23" s="19">
        <f>B21/B22</f>
        <v>5.6776647564469915E-2</v>
      </c>
      <c r="C23" s="19">
        <f>C21/C22</f>
        <v>7.1516618911174779E-2</v>
      </c>
      <c r="D23" s="19">
        <f>D21/D22</f>
        <v>7.7722922636103156E-2</v>
      </c>
    </row>
    <row r="24" spans="1:4" ht="14.4" x14ac:dyDescent="0.3">
      <c r="A24" s="1"/>
      <c r="B24" s="1"/>
      <c r="C24" s="1"/>
      <c r="D24" s="1"/>
    </row>
    <row r="25" spans="1:4" ht="14.4" x14ac:dyDescent="0.3">
      <c r="A25" s="1" t="s">
        <v>60</v>
      </c>
      <c r="B25" s="6">
        <v>2</v>
      </c>
      <c r="C25" s="6">
        <v>2</v>
      </c>
      <c r="D25" s="6">
        <v>2</v>
      </c>
    </row>
    <row r="26" spans="1:4" ht="27" customHeight="1" x14ac:dyDescent="0.3">
      <c r="A26" s="1" t="s">
        <v>61</v>
      </c>
      <c r="B26" s="1" t="s">
        <v>62</v>
      </c>
      <c r="C26" s="1" t="s">
        <v>63</v>
      </c>
      <c r="D26" s="1" t="s">
        <v>64</v>
      </c>
    </row>
  </sheetData>
  <mergeCells count="1">
    <mergeCell ref="A1:D1"/>
  </mergeCells>
  <pageMargins left="0.7" right="0.7" top="0.75" bottom="0.75" header="0.511811023622047" footer="0.511811023622047"/>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26"/>
  <sheetViews>
    <sheetView zoomScaleNormal="100" workbookViewId="0">
      <selection activeCell="D22" sqref="D22"/>
    </sheetView>
  </sheetViews>
  <sheetFormatPr defaultColWidth="8.6640625" defaultRowHeight="13.5" customHeight="1" x14ac:dyDescent="0.3"/>
  <cols>
    <col min="1" max="1" width="38" customWidth="1"/>
    <col min="2" max="4" width="20" customWidth="1"/>
  </cols>
  <sheetData>
    <row r="1" spans="1:4" ht="17.25" customHeight="1" x14ac:dyDescent="0.3">
      <c r="A1" s="25" t="s">
        <v>70</v>
      </c>
      <c r="B1" s="25"/>
      <c r="C1" s="25"/>
      <c r="D1" s="25"/>
    </row>
    <row r="2" spans="1:4" ht="14.4" x14ac:dyDescent="0.3">
      <c r="A2" s="1"/>
      <c r="B2" s="1"/>
      <c r="C2" s="1"/>
      <c r="D2" s="1"/>
    </row>
    <row r="3" spans="1:4" ht="14.4" x14ac:dyDescent="0.3">
      <c r="A3" s="13" t="s">
        <v>42</v>
      </c>
      <c r="B3" s="13" t="s">
        <v>43</v>
      </c>
      <c r="C3" s="13" t="s">
        <v>44</v>
      </c>
      <c r="D3" s="13" t="s">
        <v>45</v>
      </c>
    </row>
    <row r="4" spans="1:4" ht="14.4" x14ac:dyDescent="0.3">
      <c r="A4" s="14" t="s">
        <v>46</v>
      </c>
      <c r="B4" s="14"/>
      <c r="C4" s="14"/>
      <c r="D4" s="14"/>
    </row>
    <row r="5" spans="1:4" ht="14.4" x14ac:dyDescent="0.3">
      <c r="A5" s="1" t="s">
        <v>13</v>
      </c>
      <c r="B5" s="4">
        <v>45000</v>
      </c>
      <c r="C5" s="4">
        <v>50400</v>
      </c>
      <c r="D5" s="4">
        <v>54600</v>
      </c>
    </row>
    <row r="6" spans="1:4" ht="14.4" x14ac:dyDescent="0.3">
      <c r="A6" s="1" t="s">
        <v>47</v>
      </c>
      <c r="B6" s="15">
        <f>B5*Assumptions!$B$4</f>
        <v>2250</v>
      </c>
      <c r="C6" s="15">
        <f>C5*Assumptions!$B$4</f>
        <v>2520</v>
      </c>
      <c r="D6" s="15">
        <f>D5*Assumptions!$B$4</f>
        <v>2730</v>
      </c>
    </row>
    <row r="7" spans="1:4" ht="14.4" x14ac:dyDescent="0.3">
      <c r="A7" s="16" t="s">
        <v>15</v>
      </c>
      <c r="B7" s="17">
        <f>B5-B6</f>
        <v>42750</v>
      </c>
      <c r="C7" s="17">
        <f>C5-C6</f>
        <v>47880</v>
      </c>
      <c r="D7" s="17">
        <f>D5-D6</f>
        <v>51870</v>
      </c>
    </row>
    <row r="8" spans="1:4" ht="14.4" x14ac:dyDescent="0.3">
      <c r="A8" s="1"/>
      <c r="B8" s="7"/>
      <c r="C8" s="7"/>
      <c r="D8" s="7"/>
    </row>
    <row r="9" spans="1:4" ht="14.4" x14ac:dyDescent="0.3">
      <c r="A9" s="14" t="s">
        <v>48</v>
      </c>
      <c r="B9" s="18"/>
      <c r="C9" s="18"/>
      <c r="D9" s="18"/>
    </row>
    <row r="10" spans="1:4" ht="14.4" x14ac:dyDescent="0.3">
      <c r="A10" s="1" t="s">
        <v>49</v>
      </c>
      <c r="B10" s="4">
        <v>4633.1400000000003</v>
      </c>
      <c r="C10" s="4">
        <v>4633.1400000000003</v>
      </c>
      <c r="D10" s="4">
        <v>4633.1400000000003</v>
      </c>
    </row>
    <row r="11" spans="1:4" ht="14.4" x14ac:dyDescent="0.3">
      <c r="A11" s="1" t="s">
        <v>50</v>
      </c>
      <c r="B11" s="4">
        <v>2100</v>
      </c>
      <c r="C11" s="4">
        <v>2100</v>
      </c>
      <c r="D11" s="4">
        <v>2100</v>
      </c>
    </row>
    <row r="12" spans="1:4" ht="14.4" x14ac:dyDescent="0.3">
      <c r="A12" s="1" t="s">
        <v>51</v>
      </c>
      <c r="B12" s="4">
        <v>1915.56</v>
      </c>
      <c r="C12" s="4">
        <v>1915.56</v>
      </c>
      <c r="D12" s="4">
        <v>1915.56</v>
      </c>
    </row>
    <row r="13" spans="1:4" ht="14.4" x14ac:dyDescent="0.3">
      <c r="A13" s="1" t="s">
        <v>52</v>
      </c>
      <c r="B13" s="4">
        <v>1078.32</v>
      </c>
      <c r="C13" s="4">
        <v>1078.32</v>
      </c>
      <c r="D13" s="4">
        <v>1078.32</v>
      </c>
    </row>
    <row r="14" spans="1:4" ht="14.4" x14ac:dyDescent="0.3">
      <c r="A14" s="1" t="s">
        <v>53</v>
      </c>
      <c r="B14" s="4">
        <v>0</v>
      </c>
      <c r="C14" s="4">
        <v>0</v>
      </c>
      <c r="D14" s="4">
        <v>0</v>
      </c>
    </row>
    <row r="15" spans="1:4" ht="14.4" x14ac:dyDescent="0.3">
      <c r="A15" s="1" t="s">
        <v>54</v>
      </c>
      <c r="B15" s="15">
        <f>Assumptions!$B$8</f>
        <v>1200</v>
      </c>
      <c r="C15" s="15">
        <f>Assumptions!$B$8</f>
        <v>1200</v>
      </c>
      <c r="D15" s="15">
        <f>Assumptions!$B$8</f>
        <v>1200</v>
      </c>
    </row>
    <row r="16" spans="1:4" ht="14.4" x14ac:dyDescent="0.3">
      <c r="A16" s="1" t="s">
        <v>5</v>
      </c>
      <c r="B16" s="15">
        <f>B7*Assumptions!$B$5</f>
        <v>2137.5</v>
      </c>
      <c r="C16" s="15">
        <f>C7*Assumptions!$B$5</f>
        <v>2394</v>
      </c>
      <c r="D16" s="15">
        <f>D7*Assumptions!$B$5</f>
        <v>2593.5</v>
      </c>
    </row>
    <row r="17" spans="1:4" ht="14.4" x14ac:dyDescent="0.3">
      <c r="A17" s="1" t="s">
        <v>55</v>
      </c>
      <c r="B17" s="15">
        <f>B25*Assumptions!$B$6</f>
        <v>1500</v>
      </c>
      <c r="C17" s="15">
        <f>C25*Assumptions!$B$6</f>
        <v>1500</v>
      </c>
      <c r="D17" s="15">
        <f>D25*Assumptions!$B$6</f>
        <v>1500</v>
      </c>
    </row>
    <row r="18" spans="1:4" ht="14.4" x14ac:dyDescent="0.3">
      <c r="A18" s="1" t="s">
        <v>56</v>
      </c>
      <c r="B18" s="15">
        <f>B25*Assumptions!$B$7</f>
        <v>750</v>
      </c>
      <c r="C18" s="15">
        <f>C25*Assumptions!$B$7</f>
        <v>750</v>
      </c>
      <c r="D18" s="15">
        <f>D25*Assumptions!$B$7</f>
        <v>750</v>
      </c>
    </row>
    <row r="19" spans="1:4" ht="14.4" x14ac:dyDescent="0.3">
      <c r="A19" s="16" t="s">
        <v>57</v>
      </c>
      <c r="B19" s="17">
        <f>SUM(B10:B18)</f>
        <v>15314.52</v>
      </c>
      <c r="C19" s="17">
        <f>SUM(C10:C18)</f>
        <v>15571.02</v>
      </c>
      <c r="D19" s="17">
        <f>SUM(D10:D18)</f>
        <v>15770.52</v>
      </c>
    </row>
    <row r="20" spans="1:4" ht="14.4" x14ac:dyDescent="0.3">
      <c r="A20" s="1"/>
      <c r="B20" s="15"/>
      <c r="C20" s="15"/>
      <c r="D20" s="15"/>
    </row>
    <row r="21" spans="1:4" ht="14.4" x14ac:dyDescent="0.3">
      <c r="A21" s="16" t="s">
        <v>58</v>
      </c>
      <c r="B21" s="17">
        <f>B7-B19</f>
        <v>27435.48</v>
      </c>
      <c r="C21" s="17">
        <f>C7-C19</f>
        <v>32308.98</v>
      </c>
      <c r="D21" s="17">
        <f>D7-D19</f>
        <v>36099.479999999996</v>
      </c>
    </row>
    <row r="22" spans="1:4" ht="14.4" x14ac:dyDescent="0.3">
      <c r="A22" s="22" t="s">
        <v>79</v>
      </c>
      <c r="B22" s="24">
        <v>369000</v>
      </c>
      <c r="C22" s="24">
        <v>369000</v>
      </c>
      <c r="D22" s="24">
        <v>369000</v>
      </c>
    </row>
    <row r="23" spans="1:4" ht="14.4" x14ac:dyDescent="0.3">
      <c r="A23" s="16" t="s">
        <v>59</v>
      </c>
      <c r="B23" s="19">
        <f>B21/B22</f>
        <v>7.4350894308943094E-2</v>
      </c>
      <c r="C23" s="19">
        <f>C21/C22</f>
        <v>8.7558211382113824E-2</v>
      </c>
      <c r="D23" s="19">
        <f>D21/D22</f>
        <v>9.7830569105691045E-2</v>
      </c>
    </row>
    <row r="24" spans="1:4" ht="14.4" x14ac:dyDescent="0.3">
      <c r="A24" s="1"/>
      <c r="B24" s="1"/>
      <c r="C24" s="1"/>
      <c r="D24" s="1"/>
    </row>
    <row r="25" spans="1:4" ht="14.4" x14ac:dyDescent="0.3">
      <c r="A25" s="1" t="s">
        <v>60</v>
      </c>
      <c r="B25" s="6">
        <v>3</v>
      </c>
      <c r="C25" s="6">
        <v>3</v>
      </c>
      <c r="D25" s="6">
        <v>3</v>
      </c>
    </row>
    <row r="26" spans="1:4" ht="27" customHeight="1" x14ac:dyDescent="0.3">
      <c r="A26" s="1" t="s">
        <v>61</v>
      </c>
      <c r="B26" s="1" t="s">
        <v>62</v>
      </c>
      <c r="C26" s="1" t="s">
        <v>63</v>
      </c>
      <c r="D26" s="1" t="s">
        <v>64</v>
      </c>
    </row>
  </sheetData>
  <mergeCells count="1">
    <mergeCell ref="A1:D1"/>
  </mergeCells>
  <pageMargins left="0.7" right="0.7" top="0.75" bottom="0.75" header="0.511811023622047" footer="0.511811023622047"/>
  <pageSetup paperSize="9"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26"/>
  <sheetViews>
    <sheetView tabSelected="1" zoomScaleNormal="100" workbookViewId="0">
      <selection activeCell="D22" sqref="D22"/>
    </sheetView>
  </sheetViews>
  <sheetFormatPr defaultColWidth="8.6640625" defaultRowHeight="13.5" customHeight="1" x14ac:dyDescent="0.3"/>
  <cols>
    <col min="1" max="1" width="38" customWidth="1"/>
    <col min="2" max="4" width="20" customWidth="1"/>
  </cols>
  <sheetData>
    <row r="1" spans="1:4" ht="17.25" customHeight="1" x14ac:dyDescent="0.3">
      <c r="A1" s="25" t="s">
        <v>71</v>
      </c>
      <c r="B1" s="25"/>
      <c r="C1" s="25"/>
      <c r="D1" s="25"/>
    </row>
    <row r="2" spans="1:4" ht="14.4" x14ac:dyDescent="0.3">
      <c r="A2" s="1"/>
      <c r="B2" s="1"/>
      <c r="C2" s="1"/>
      <c r="D2" s="1"/>
    </row>
    <row r="3" spans="1:4" ht="14.4" x14ac:dyDescent="0.3">
      <c r="A3" s="13" t="s">
        <v>42</v>
      </c>
      <c r="B3" s="13" t="s">
        <v>43</v>
      </c>
      <c r="C3" s="13" t="s">
        <v>44</v>
      </c>
      <c r="D3" s="13" t="s">
        <v>45</v>
      </c>
    </row>
    <row r="4" spans="1:4" ht="14.4" x14ac:dyDescent="0.3">
      <c r="A4" s="14" t="s">
        <v>46</v>
      </c>
      <c r="B4" s="14"/>
      <c r="C4" s="14"/>
      <c r="D4" s="14"/>
    </row>
    <row r="5" spans="1:4" ht="14.4" x14ac:dyDescent="0.3">
      <c r="A5" s="1" t="s">
        <v>13</v>
      </c>
      <c r="B5" s="4">
        <v>37800</v>
      </c>
      <c r="C5" s="4">
        <v>50400</v>
      </c>
      <c r="D5" s="4">
        <v>55800</v>
      </c>
    </row>
    <row r="6" spans="1:4" ht="14.4" x14ac:dyDescent="0.3">
      <c r="A6" s="1" t="s">
        <v>47</v>
      </c>
      <c r="B6" s="15">
        <f>B5*Assumptions!$B$4</f>
        <v>1890</v>
      </c>
      <c r="C6" s="15">
        <f>C5*Assumptions!$B$4</f>
        <v>2520</v>
      </c>
      <c r="D6" s="15">
        <f>D5*Assumptions!$B$4</f>
        <v>2790</v>
      </c>
    </row>
    <row r="7" spans="1:4" ht="14.4" x14ac:dyDescent="0.3">
      <c r="A7" s="16" t="s">
        <v>15</v>
      </c>
      <c r="B7" s="17">
        <f>B5-B6</f>
        <v>35910</v>
      </c>
      <c r="C7" s="17">
        <f>C5-C6</f>
        <v>47880</v>
      </c>
      <c r="D7" s="17">
        <f>D5-D6</f>
        <v>53010</v>
      </c>
    </row>
    <row r="8" spans="1:4" ht="14.4" x14ac:dyDescent="0.3">
      <c r="A8" s="1"/>
      <c r="B8" s="7"/>
      <c r="C8" s="7"/>
      <c r="D8" s="7"/>
    </row>
    <row r="9" spans="1:4" ht="14.4" x14ac:dyDescent="0.3">
      <c r="A9" s="14" t="s">
        <v>48</v>
      </c>
      <c r="B9" s="18"/>
      <c r="C9" s="18"/>
      <c r="D9" s="18"/>
    </row>
    <row r="10" spans="1:4" ht="14.4" x14ac:dyDescent="0.3">
      <c r="A10" s="1" t="s">
        <v>49</v>
      </c>
      <c r="B10" s="4">
        <v>5381.78</v>
      </c>
      <c r="C10" s="4">
        <v>5381.78</v>
      </c>
      <c r="D10" s="4">
        <v>5381.78</v>
      </c>
    </row>
    <row r="11" spans="1:4" ht="14.4" x14ac:dyDescent="0.3">
      <c r="A11" s="1" t="s">
        <v>50</v>
      </c>
      <c r="B11" s="4">
        <v>2016</v>
      </c>
      <c r="C11" s="4">
        <v>2016</v>
      </c>
      <c r="D11" s="4">
        <v>2016</v>
      </c>
    </row>
    <row r="12" spans="1:4" ht="14.4" x14ac:dyDescent="0.3">
      <c r="A12" s="1" t="s">
        <v>51</v>
      </c>
      <c r="B12" s="4">
        <v>2247.04</v>
      </c>
      <c r="C12" s="4">
        <v>2247.04</v>
      </c>
      <c r="D12" s="4">
        <v>2247.04</v>
      </c>
    </row>
    <row r="13" spans="1:4" ht="14.4" x14ac:dyDescent="0.3">
      <c r="A13" s="1" t="s">
        <v>52</v>
      </c>
      <c r="B13" s="4">
        <v>195.6</v>
      </c>
      <c r="C13" s="4">
        <v>195.6</v>
      </c>
      <c r="D13" s="4">
        <v>195.6</v>
      </c>
    </row>
    <row r="14" spans="1:4" ht="14.4" x14ac:dyDescent="0.3">
      <c r="A14" s="1" t="s">
        <v>53</v>
      </c>
      <c r="B14" s="4">
        <v>0</v>
      </c>
      <c r="C14" s="4">
        <v>0</v>
      </c>
      <c r="D14" s="4">
        <v>0</v>
      </c>
    </row>
    <row r="15" spans="1:4" ht="14.4" x14ac:dyDescent="0.3">
      <c r="A15" s="1" t="s">
        <v>54</v>
      </c>
      <c r="B15" s="15">
        <f>Assumptions!$B$8</f>
        <v>1200</v>
      </c>
      <c r="C15" s="15">
        <f>Assumptions!$B$8</f>
        <v>1200</v>
      </c>
      <c r="D15" s="15">
        <f>Assumptions!$B$8</f>
        <v>1200</v>
      </c>
    </row>
    <row r="16" spans="1:4" ht="14.4" x14ac:dyDescent="0.3">
      <c r="A16" s="1" t="s">
        <v>5</v>
      </c>
      <c r="B16" s="15">
        <f>B7*Assumptions!$B$5</f>
        <v>1795.5</v>
      </c>
      <c r="C16" s="15">
        <f>C7*Assumptions!$B$5</f>
        <v>2394</v>
      </c>
      <c r="D16" s="15">
        <f>D7*Assumptions!$B$5</f>
        <v>2650.5</v>
      </c>
    </row>
    <row r="17" spans="1:4" ht="14.4" x14ac:dyDescent="0.3">
      <c r="A17" s="1" t="s">
        <v>55</v>
      </c>
      <c r="B17" s="15">
        <f>B25*Assumptions!$B$6</f>
        <v>1500</v>
      </c>
      <c r="C17" s="15">
        <f>C25*Assumptions!$B$6</f>
        <v>1500</v>
      </c>
      <c r="D17" s="15">
        <f>D25*Assumptions!$B$6</f>
        <v>1500</v>
      </c>
    </row>
    <row r="18" spans="1:4" ht="14.4" x14ac:dyDescent="0.3">
      <c r="A18" s="1" t="s">
        <v>56</v>
      </c>
      <c r="B18" s="15">
        <f>B25*Assumptions!$B$7</f>
        <v>750</v>
      </c>
      <c r="C18" s="15">
        <f>C25*Assumptions!$B$7</f>
        <v>750</v>
      </c>
      <c r="D18" s="15">
        <f>D25*Assumptions!$B$7</f>
        <v>750</v>
      </c>
    </row>
    <row r="19" spans="1:4" ht="14.4" x14ac:dyDescent="0.3">
      <c r="A19" s="16" t="s">
        <v>57</v>
      </c>
      <c r="B19" s="17">
        <f>SUM(B10:B18)</f>
        <v>15085.92</v>
      </c>
      <c r="C19" s="17">
        <f>SUM(C10:C18)</f>
        <v>15684.42</v>
      </c>
      <c r="D19" s="17">
        <f>SUM(D10:D18)</f>
        <v>15940.92</v>
      </c>
    </row>
    <row r="20" spans="1:4" ht="14.4" x14ac:dyDescent="0.3">
      <c r="A20" s="1"/>
      <c r="B20" s="15"/>
      <c r="C20" s="15"/>
      <c r="D20" s="15"/>
    </row>
    <row r="21" spans="1:4" ht="14.4" x14ac:dyDescent="0.3">
      <c r="A21" s="16" t="s">
        <v>58</v>
      </c>
      <c r="B21" s="17">
        <f>B7-B19</f>
        <v>20824.080000000002</v>
      </c>
      <c r="C21" s="17">
        <f>C7-C19</f>
        <v>32195.58</v>
      </c>
      <c r="D21" s="17">
        <f>D7-D19</f>
        <v>37069.08</v>
      </c>
    </row>
    <row r="22" spans="1:4" ht="14.4" x14ac:dyDescent="0.3">
      <c r="A22" s="22" t="s">
        <v>79</v>
      </c>
      <c r="B22" s="24">
        <v>349000</v>
      </c>
      <c r="C22" s="24">
        <v>349000</v>
      </c>
      <c r="D22" s="24">
        <v>349000</v>
      </c>
    </row>
    <row r="23" spans="1:4" ht="14.4" x14ac:dyDescent="0.3">
      <c r="A23" s="16" t="s">
        <v>59</v>
      </c>
      <c r="B23" s="19">
        <f>B21/B22</f>
        <v>5.9667851002865334E-2</v>
      </c>
      <c r="C23" s="19">
        <f>C21/C22</f>
        <v>9.2250945558739264E-2</v>
      </c>
      <c r="D23" s="19">
        <f>D21/D22</f>
        <v>0.10621512893982808</v>
      </c>
    </row>
    <row r="24" spans="1:4" ht="14.4" x14ac:dyDescent="0.3">
      <c r="A24" s="1"/>
      <c r="B24" s="1"/>
      <c r="C24" s="1"/>
      <c r="D24" s="1"/>
    </row>
    <row r="25" spans="1:4" ht="14.4" x14ac:dyDescent="0.3">
      <c r="A25" s="1" t="s">
        <v>60</v>
      </c>
      <c r="B25" s="6">
        <v>3</v>
      </c>
      <c r="C25" s="6">
        <v>3</v>
      </c>
      <c r="D25" s="6">
        <v>3</v>
      </c>
    </row>
    <row r="26" spans="1:4" ht="27" customHeight="1" x14ac:dyDescent="0.3">
      <c r="A26" s="1" t="s">
        <v>61</v>
      </c>
      <c r="B26" s="1" t="s">
        <v>62</v>
      </c>
      <c r="C26" s="1" t="s">
        <v>63</v>
      </c>
      <c r="D26" s="1" t="s">
        <v>64</v>
      </c>
    </row>
  </sheetData>
  <mergeCells count="1">
    <mergeCell ref="A1:D1"/>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Assumptions</vt:lpstr>
      <vt:lpstr>Portfolio Summary</vt:lpstr>
      <vt:lpstr>28-30 Madison</vt:lpstr>
      <vt:lpstr>98 Russ</vt:lpstr>
      <vt:lpstr>511 Maple</vt:lpstr>
      <vt:lpstr>133 Hungerford</vt:lpstr>
      <vt:lpstr>86 Edwards</vt:lpstr>
      <vt:lpstr>41 Connerton</vt:lpstr>
      <vt:lpstr>55 Foley</vt:lpstr>
      <vt:lpstr>8 Dudley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Nauman Nafees</dc:creator>
  <cp:lastModifiedBy>Nauman Nafees</cp:lastModifiedBy>
  <dcterms:created xsi:type="dcterms:W3CDTF">2026-07-21T18:15:29Z</dcterms:created>
  <dcterms:modified xsi:type="dcterms:W3CDTF">2026-08-13T17:54:39Z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2026-07-21T17:17:36Z</dcterms:created>
  <dc:creator>openpyxl</dc:creator>
  <dc:description/>
  <dc:language>en-US</dc:language>
  <cp:lastModifiedBy>Nauman Nafees</cp:lastModifiedBy>
  <dcterms:modified xsi:type="dcterms:W3CDTF">2026-07-21T17:17:36Z</dcterms:modified>
  <cp:revision>0</cp:revision>
  <dc:subject/>
  <dc:title/>
</cp:coreProperties>
</file>